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324"/>
  <workbookPr defaultThemeVersion="124226"/>
  <xr:revisionPtr xr6:coauthVersionLast="47" xr6:coauthVersionMax="47" documentId="13_ncr:1_{AF7704C7-774E-4516-B2BF-234DB44315AC}" revIDLastSave="0" xr10:uidLastSave="{00000000-0000-0000-0000-000000000000}"/>
  <bookViews>
    <workbookView activeTab="2" xr2:uid="{00000000-000D-0000-FFFF-FFFF00000000}" windowHeight="10300" windowWidth="19420" xWindow="-110" yWindow="-110"/>
  </bookViews>
  <sheets>
    <sheet r:id="rId1" name="居宅介護支援" sheetId="23"/>
    <sheet r:id="rId2" name="別紙3－2" sheetId="35"/>
    <sheet r:id="rId3" name="別紙１－１－２" sheetId="26"/>
    <sheet r:id="rId4" name="備考" sheetId="36"/>
    <sheet r:id="rId5" name="別紙36" sheetId="28"/>
    <sheet r:id="rId6" name="別紙36－2" sheetId="29"/>
    <sheet r:id="rId7" name="【記載例】居宅介護支援" sheetId="30"/>
    <sheet r:id="rId8" name="居宅介護支援（１枚版）" sheetId="31"/>
    <sheet r:id="rId9" name="居宅介護支援（100名）" sheetId="32"/>
    <sheet r:id="rId10" name="記入方法" sheetId="33"/>
    <sheet r:id="rId11" name="プルダウン・リスト" sheetId="34"/>
  </sheets>
  <definedNames>
    <definedName name="ｋ">#N/A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32" l="1"/>
  <c r="Q11" i="32" s="1"/>
  <c r="AZ7" i="32"/>
  <c r="AU9" i="32"/>
  <c r="P11" i="32"/>
  <c r="R11" i="32"/>
  <c r="S11" i="32"/>
  <c r="T11" i="32"/>
  <c r="U11" i="32"/>
  <c r="V11" i="32"/>
  <c r="W11" i="32"/>
  <c r="X11" i="32"/>
  <c r="Y11" i="32"/>
  <c r="Z11" i="32"/>
  <c r="AA11" i="32"/>
  <c r="AB11" i="32"/>
  <c r="AD11" i="32"/>
  <c r="AE11" i="32"/>
  <c r="AF11" i="32"/>
  <c r="AG11" i="32"/>
  <c r="AH11" i="32"/>
  <c r="AI11" i="32"/>
  <c r="AJ11" i="32"/>
  <c r="AK11" i="32"/>
  <c r="AL11" i="32"/>
  <c r="AM11" i="32"/>
  <c r="AN11" i="32"/>
  <c r="AP11" i="32"/>
  <c r="AQ11" i="32"/>
  <c r="AR11" i="32"/>
  <c r="AR12" i="32" s="1"/>
  <c r="AR13" i="32" s="1"/>
  <c r="AS11" i="32"/>
  <c r="AS12" i="32" s="1"/>
  <c r="AS13" i="32" s="1"/>
  <c r="AT11" i="32"/>
  <c r="AT12" i="32" s="1"/>
  <c r="AT13" i="32" s="1"/>
  <c r="P12" i="32"/>
  <c r="P13" i="32" s="1"/>
  <c r="Q12" i="32"/>
  <c r="Q13" i="32" s="1"/>
  <c r="R12" i="32"/>
  <c r="S12" i="32"/>
  <c r="S13" i="32" s="1"/>
  <c r="T12" i="32"/>
  <c r="U12" i="32"/>
  <c r="U13" i="32" s="1"/>
  <c r="W12" i="32"/>
  <c r="W13" i="32" s="1"/>
  <c r="X12" i="32"/>
  <c r="Y12" i="32"/>
  <c r="Y13" i="32" s="1"/>
  <c r="Z12" i="32"/>
  <c r="AA12" i="32"/>
  <c r="AA13" i="32" s="1"/>
  <c r="AB12" i="32"/>
  <c r="AC12" i="32"/>
  <c r="AC13" i="32" s="1"/>
  <c r="AD12" i="32"/>
  <c r="AE12" i="32"/>
  <c r="AE13" i="32" s="1"/>
  <c r="AF12" i="32"/>
  <c r="AG12" i="32"/>
  <c r="AG13" i="32" s="1"/>
  <c r="AI12" i="32"/>
  <c r="AI13" i="32" s="1"/>
  <c r="AJ12" i="32"/>
  <c r="AJ13" i="32" s="1"/>
  <c r="AK12" i="32"/>
  <c r="AK13" i="32" s="1"/>
  <c r="AL12" i="32"/>
  <c r="AL13" i="32" s="1"/>
  <c r="AM12" i="32"/>
  <c r="AM13" i="32" s="1"/>
  <c r="AN12" i="32"/>
  <c r="AN13" i="32" s="1"/>
  <c r="AO12" i="32"/>
  <c r="AO13" i="32" s="1"/>
  <c r="AP12" i="32"/>
  <c r="AQ12" i="32"/>
  <c r="AQ13" i="32" s="1"/>
  <c r="R13" i="32"/>
  <c r="T13" i="32"/>
  <c r="X13" i="32"/>
  <c r="Z13" i="32"/>
  <c r="AB13" i="32"/>
  <c r="AD13" i="32"/>
  <c r="AF13" i="32"/>
  <c r="AP13" i="32"/>
  <c r="AU14" i="32"/>
  <c r="AW14" i="32"/>
  <c r="B15" i="32"/>
  <c r="B16" i="32" s="1"/>
  <c r="B17" i="32" s="1"/>
  <c r="B18" i="32" s="1"/>
  <c r="B19" i="32" s="1"/>
  <c r="B20" i="32" s="1"/>
  <c r="B21" i="32" s="1"/>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s="1"/>
  <c r="B52" i="32" s="1"/>
  <c r="B53" i="32" s="1"/>
  <c r="B54" i="32" s="1"/>
  <c r="B55" i="32" s="1"/>
  <c r="B56" i="32" s="1"/>
  <c r="B57" i="32" s="1"/>
  <c r="B58" i="32" s="1"/>
  <c r="B59" i="32" s="1"/>
  <c r="B60" i="32" s="1"/>
  <c r="B61" i="32" s="1"/>
  <c r="B62" i="32" s="1"/>
  <c r="B63" i="32" s="1"/>
  <c r="B64" i="32" s="1"/>
  <c r="B65" i="32" s="1"/>
  <c r="B66" i="32" s="1"/>
  <c r="B67" i="32" s="1"/>
  <c r="B68" i="32" s="1"/>
  <c r="B69" i="32" s="1"/>
  <c r="B70" i="32" s="1"/>
  <c r="B71" i="32" s="1"/>
  <c r="B72" i="32" s="1"/>
  <c r="B73" i="32" s="1"/>
  <c r="B74" i="32" s="1"/>
  <c r="B75" i="32" s="1"/>
  <c r="B76" i="32" s="1"/>
  <c r="B77" i="32" s="1"/>
  <c r="B78" i="32" s="1"/>
  <c r="B79" i="32" s="1"/>
  <c r="B80" i="32" s="1"/>
  <c r="B81" i="32" s="1"/>
  <c r="B82" i="32" s="1"/>
  <c r="B83" i="32" s="1"/>
  <c r="B84" i="32" s="1"/>
  <c r="B85" i="32" s="1"/>
  <c r="B86" i="32" s="1"/>
  <c r="B87" i="32" s="1"/>
  <c r="B88" i="32" s="1"/>
  <c r="B89" i="32" s="1"/>
  <c r="B90" i="32" s="1"/>
  <c r="B91" i="32" s="1"/>
  <c r="B92" i="32" s="1"/>
  <c r="B93" i="32" s="1"/>
  <c r="B94" i="32" s="1"/>
  <c r="B95" i="32" s="1"/>
  <c r="B96" i="32" s="1"/>
  <c r="B97" i="32" s="1"/>
  <c r="B98" i="32" s="1"/>
  <c r="B99" i="32" s="1"/>
  <c r="B100" i="32" s="1"/>
  <c r="B101" i="32" s="1"/>
  <c r="B102" i="32" s="1"/>
  <c r="B103" i="32" s="1"/>
  <c r="B104" i="32" s="1"/>
  <c r="B105" i="32" s="1"/>
  <c r="B106" i="32" s="1"/>
  <c r="B107" i="32" s="1"/>
  <c r="B108" i="32" s="1"/>
  <c r="B109" i="32" s="1"/>
  <c r="B110" i="32" s="1"/>
  <c r="B111" i="32" s="1"/>
  <c r="B112" i="32" s="1"/>
  <c r="B113" i="32" s="1"/>
  <c r="AU15" i="32"/>
  <c r="AW15" i="32"/>
  <c r="AU16" i="32"/>
  <c r="AW16" i="32" s="1"/>
  <c r="AU17" i="32"/>
  <c r="AW17" i="32"/>
  <c r="AU18" i="32"/>
  <c r="AW18" i="32"/>
  <c r="AU19" i="32"/>
  <c r="AW19" i="32"/>
  <c r="AU20" i="32"/>
  <c r="AW20" i="32"/>
  <c r="AU21" i="32"/>
  <c r="AW21" i="32" s="1"/>
  <c r="AU22" i="32"/>
  <c r="AW22" i="32"/>
  <c r="AU23" i="32"/>
  <c r="AW23" i="32"/>
  <c r="AU24" i="32"/>
  <c r="AW24" i="32"/>
  <c r="AU25" i="32"/>
  <c r="AW25" i="32"/>
  <c r="AU26" i="32"/>
  <c r="AW26" i="32"/>
  <c r="AU27" i="32"/>
  <c r="AW27" i="32" s="1"/>
  <c r="AU28" i="32"/>
  <c r="AW28" i="32"/>
  <c r="AU29" i="32"/>
  <c r="AW29" i="32"/>
  <c r="AU30" i="32"/>
  <c r="AW30" i="32"/>
  <c r="AU31" i="32"/>
  <c r="AW31" i="32"/>
  <c r="AU32" i="32"/>
  <c r="AW32" i="32"/>
  <c r="AU33" i="32"/>
  <c r="AW33" i="32" s="1"/>
  <c r="AU34" i="32"/>
  <c r="AW34" i="32"/>
  <c r="AU35" i="32"/>
  <c r="AW35" i="32"/>
  <c r="AU36" i="32"/>
  <c r="AW36" i="32"/>
  <c r="AU37" i="32"/>
  <c r="AW37" i="32"/>
  <c r="AU38" i="32"/>
  <c r="AW38" i="32"/>
  <c r="AU39" i="32"/>
  <c r="AW39" i="32" s="1"/>
  <c r="AU40" i="32"/>
  <c r="AW40" i="32"/>
  <c r="AU41" i="32"/>
  <c r="AW41" i="32"/>
  <c r="AU42" i="32"/>
  <c r="AW42" i="32"/>
  <c r="AU43" i="32"/>
  <c r="AW43" i="32"/>
  <c r="AU44" i="32"/>
  <c r="AW44" i="32"/>
  <c r="AU45" i="32"/>
  <c r="AW45" i="32" s="1"/>
  <c r="AU46" i="32"/>
  <c r="AW46" i="32"/>
  <c r="AU47" i="32"/>
  <c r="AW47" i="32"/>
  <c r="AU48" i="32"/>
  <c r="AW48" i="32"/>
  <c r="AU49" i="32"/>
  <c r="AW49" i="32"/>
  <c r="AU50" i="32"/>
  <c r="AW50" i="32"/>
  <c r="AU51" i="32"/>
  <c r="AW51" i="32" s="1"/>
  <c r="AU52" i="32"/>
  <c r="AW52" i="32"/>
  <c r="AU53" i="32"/>
  <c r="AW53" i="32"/>
  <c r="AU54" i="32"/>
  <c r="AW54" i="32"/>
  <c r="AU55" i="32"/>
  <c r="AW55" i="32"/>
  <c r="AU56" i="32"/>
  <c r="AW56" i="32"/>
  <c r="AU57" i="32"/>
  <c r="AW57" i="32" s="1"/>
  <c r="AU58" i="32"/>
  <c r="AW58" i="32"/>
  <c r="AU59" i="32"/>
  <c r="AW59" i="32"/>
  <c r="AU60" i="32"/>
  <c r="AW60" i="32"/>
  <c r="AU61" i="32"/>
  <c r="AW61" i="32"/>
  <c r="AU62" i="32"/>
  <c r="AW62" i="32"/>
  <c r="AU63" i="32"/>
  <c r="AW63" i="32" s="1"/>
  <c r="AU64" i="32"/>
  <c r="AW64" i="32"/>
  <c r="AU65" i="32"/>
  <c r="AW65" i="32"/>
  <c r="AU66" i="32"/>
  <c r="AW66" i="32"/>
  <c r="AU67" i="32"/>
  <c r="AW67" i="32"/>
  <c r="AU68" i="32"/>
  <c r="AW68" i="32"/>
  <c r="AU69" i="32"/>
  <c r="AW69" i="32" s="1"/>
  <c r="AU70" i="32"/>
  <c r="AW70" i="32"/>
  <c r="AU71" i="32"/>
  <c r="AW71" i="32"/>
  <c r="AU72" i="32"/>
  <c r="AW72" i="32"/>
  <c r="AU73" i="32"/>
  <c r="AW73" i="32"/>
  <c r="AU74" i="32"/>
  <c r="AW74" i="32"/>
  <c r="AU75" i="32"/>
  <c r="AW75" i="32" s="1"/>
  <c r="AU76" i="32"/>
  <c r="AW76" i="32"/>
  <c r="AU77" i="32"/>
  <c r="AW77" i="32"/>
  <c r="AU78" i="32"/>
  <c r="AW78" i="32"/>
  <c r="AU79" i="32"/>
  <c r="AW79" i="32"/>
  <c r="AU80" i="32"/>
  <c r="AW80" i="32"/>
  <c r="AU81" i="32"/>
  <c r="AW81" i="32" s="1"/>
  <c r="AU82" i="32"/>
  <c r="AW82" i="32"/>
  <c r="AU83" i="32"/>
  <c r="AW83" i="32"/>
  <c r="AU84" i="32"/>
  <c r="AW84" i="32"/>
  <c r="AU85" i="32"/>
  <c r="AW85" i="32"/>
  <c r="AU86" i="32"/>
  <c r="AW86" i="32"/>
  <c r="AU87" i="32"/>
  <c r="AW87" i="32" s="1"/>
  <c r="AU88" i="32"/>
  <c r="AW88" i="32"/>
  <c r="AU89" i="32"/>
  <c r="AW89" i="32"/>
  <c r="AU90" i="32"/>
  <c r="AW90" i="32"/>
  <c r="AU91" i="32"/>
  <c r="AW91" i="32"/>
  <c r="AU92" i="32"/>
  <c r="AW92" i="32"/>
  <c r="AU93" i="32"/>
  <c r="AW93" i="32" s="1"/>
  <c r="AU94" i="32"/>
  <c r="AW94" i="32"/>
  <c r="AU95" i="32"/>
  <c r="AW95" i="32"/>
  <c r="AU96" i="32"/>
  <c r="AW96" i="32"/>
  <c r="AU97" i="32"/>
  <c r="AW97" i="32"/>
  <c r="AU98" i="32"/>
  <c r="AW98" i="32"/>
  <c r="AU99" i="32"/>
  <c r="AW99" i="32" s="1"/>
  <c r="AU100" i="32"/>
  <c r="AW100" i="32"/>
  <c r="AU101" i="32"/>
  <c r="AW101" i="32"/>
  <c r="AU102" i="32"/>
  <c r="AW102" i="32"/>
  <c r="AU103" i="32"/>
  <c r="AW103" i="32"/>
  <c r="AU104" i="32"/>
  <c r="AW104" i="32"/>
  <c r="AU105" i="32"/>
  <c r="AW105" i="32" s="1"/>
  <c r="AU106" i="32"/>
  <c r="AW106" i="32"/>
  <c r="AU107" i="32"/>
  <c r="AW107" i="32"/>
  <c r="AU108" i="32"/>
  <c r="AW108" i="32"/>
  <c r="AU109" i="32"/>
  <c r="AW109" i="32"/>
  <c r="AU110" i="32"/>
  <c r="AW110" i="32"/>
  <c r="AU111" i="32"/>
  <c r="AW111" i="32" s="1"/>
  <c r="AU112" i="32"/>
  <c r="AW112" i="32"/>
  <c r="AU113" i="32"/>
  <c r="AW113" i="32"/>
  <c r="E118" i="32"/>
  <c r="E122" i="32" s="1"/>
  <c r="G118" i="32"/>
  <c r="E119" i="32"/>
  <c r="G119" i="32"/>
  <c r="G122" i="32" s="1"/>
  <c r="E120" i="32"/>
  <c r="G120" i="32"/>
  <c r="E121" i="32"/>
  <c r="G121" i="32"/>
  <c r="J122" i="32"/>
  <c r="L122" i="32"/>
  <c r="P122" i="32"/>
  <c r="C132" i="32" s="1"/>
  <c r="C126" i="32"/>
  <c r="H126" i="32"/>
  <c r="C127" i="32"/>
  <c r="H127" i="32"/>
  <c r="X2" i="31"/>
  <c r="AZ7" i="31" s="1"/>
  <c r="AU9" i="31"/>
  <c r="R11" i="31"/>
  <c r="S11" i="31"/>
  <c r="T11" i="31"/>
  <c r="U11" i="31"/>
  <c r="V11" i="31"/>
  <c r="W11" i="31"/>
  <c r="X11" i="31"/>
  <c r="Y11" i="31"/>
  <c r="AD11" i="31"/>
  <c r="AE11" i="31"/>
  <c r="AF11" i="31"/>
  <c r="AG11" i="31"/>
  <c r="AH11" i="31"/>
  <c r="AI11" i="31"/>
  <c r="AJ11" i="31"/>
  <c r="AK11" i="31"/>
  <c r="AP11" i="31"/>
  <c r="AQ11" i="31"/>
  <c r="AR11" i="31"/>
  <c r="AR12" i="31" s="1"/>
  <c r="AR13" i="31" s="1"/>
  <c r="AS11" i="31"/>
  <c r="AS12" i="31" s="1"/>
  <c r="AS13" i="31" s="1"/>
  <c r="AT11" i="31"/>
  <c r="AT12" i="31" s="1"/>
  <c r="AT13" i="31" s="1"/>
  <c r="P12" i="31"/>
  <c r="P13" i="31" s="1"/>
  <c r="Q12" i="31"/>
  <c r="Q13" i="31" s="1"/>
  <c r="R12" i="31"/>
  <c r="W12" i="31"/>
  <c r="W13" i="31" s="1"/>
  <c r="X12" i="31"/>
  <c r="X13" i="31" s="1"/>
  <c r="Y12" i="31"/>
  <c r="Y13" i="31" s="1"/>
  <c r="Z12" i="31"/>
  <c r="Z13" i="31" s="1"/>
  <c r="AA12" i="31"/>
  <c r="AA13" i="31" s="1"/>
  <c r="AB12" i="31"/>
  <c r="AB13" i="31" s="1"/>
  <c r="AC12" i="31"/>
  <c r="AC13" i="31" s="1"/>
  <c r="AD12" i="31"/>
  <c r="AI12" i="31"/>
  <c r="AI13" i="31" s="1"/>
  <c r="AJ12" i="31"/>
  <c r="AJ13" i="31" s="1"/>
  <c r="AK12" i="31"/>
  <c r="AK13" i="31" s="1"/>
  <c r="AL12" i="31"/>
  <c r="AM12" i="31"/>
  <c r="AM13" i="31" s="1"/>
  <c r="AN12" i="31"/>
  <c r="AN13" i="31" s="1"/>
  <c r="AO12" i="31"/>
  <c r="AO13" i="31" s="1"/>
  <c r="AP12" i="31"/>
  <c r="R13" i="31"/>
  <c r="AD13" i="31"/>
  <c r="AL13" i="31"/>
  <c r="AP13" i="31"/>
  <c r="AU14" i="31"/>
  <c r="AW14" i="31" s="1"/>
  <c r="B15" i="31"/>
  <c r="B16" i="31" s="1"/>
  <c r="B17" i="31" s="1"/>
  <c r="B18" i="31" s="1"/>
  <c r="B19" i="31" s="1"/>
  <c r="B20" i="31" s="1"/>
  <c r="B21" i="31" s="1"/>
  <c r="B22" i="31" s="1"/>
  <c r="B23" i="31" s="1"/>
  <c r="B24" i="31" s="1"/>
  <c r="B25" i="31" s="1"/>
  <c r="B26" i="31" s="1"/>
  <c r="B27" i="31" s="1"/>
  <c r="B28" i="31" s="1"/>
  <c r="B29" i="31" s="1"/>
  <c r="B30" i="31" s="1"/>
  <c r="B31" i="31" s="1"/>
  <c r="AU15" i="31"/>
  <c r="AW15" i="31" s="1"/>
  <c r="AU16" i="31"/>
  <c r="AW16" i="31"/>
  <c r="AU17" i="31"/>
  <c r="AW17" i="31"/>
  <c r="AU18" i="31"/>
  <c r="AW18" i="31"/>
  <c r="AU19" i="31"/>
  <c r="AW19" i="31" s="1"/>
  <c r="AU20" i="31"/>
  <c r="AW20" i="31" s="1"/>
  <c r="AU21" i="31"/>
  <c r="AW21" i="31" s="1"/>
  <c r="AU22" i="31"/>
  <c r="AW22" i="31"/>
  <c r="AU23" i="31"/>
  <c r="AW23" i="31" s="1"/>
  <c r="AU24" i="31"/>
  <c r="AW24" i="31"/>
  <c r="AU25" i="31"/>
  <c r="AW25" i="31"/>
  <c r="AU26" i="31"/>
  <c r="AW26" i="31" s="1"/>
  <c r="AU27" i="31"/>
  <c r="AW27" i="31" s="1"/>
  <c r="AU28" i="31"/>
  <c r="AW28" i="31" s="1"/>
  <c r="AU29" i="31"/>
  <c r="AW29" i="31"/>
  <c r="AU30" i="31"/>
  <c r="AW30" i="31"/>
  <c r="AU31" i="31"/>
  <c r="AW31" i="31" s="1"/>
  <c r="E36" i="31"/>
  <c r="G36" i="31"/>
  <c r="G40" i="31" s="1"/>
  <c r="E37" i="31"/>
  <c r="G37" i="31"/>
  <c r="E38" i="31"/>
  <c r="G38" i="31"/>
  <c r="E39" i="31"/>
  <c r="G39" i="31"/>
  <c r="J40" i="31"/>
  <c r="L40" i="31"/>
  <c r="P40" i="31"/>
  <c r="C50" i="31" s="1"/>
  <c r="C44" i="31"/>
  <c r="H44" i="31"/>
  <c r="C45" i="31"/>
  <c r="M45" i="31" s="1"/>
  <c r="H50" i="31" s="1"/>
  <c r="H45" i="31"/>
  <c r="X2" i="30"/>
  <c r="S11" i="30" s="1"/>
  <c r="AZ7" i="30"/>
  <c r="AU9" i="30"/>
  <c r="R11" i="30"/>
  <c r="V11" i="30"/>
  <c r="Z11" i="30"/>
  <c r="AD11" i="30"/>
  <c r="AH11" i="30"/>
  <c r="AL11" i="30"/>
  <c r="AO11" i="30"/>
  <c r="AP11" i="30"/>
  <c r="AR11" i="30"/>
  <c r="AS11" i="30"/>
  <c r="AS12" i="30" s="1"/>
  <c r="AS13" i="30" s="1"/>
  <c r="AT11" i="30"/>
  <c r="AT12" i="30" s="1"/>
  <c r="AT13" i="30" s="1"/>
  <c r="R12" i="30"/>
  <c r="R13" i="30" s="1"/>
  <c r="S12" i="30"/>
  <c r="S13" i="30" s="1"/>
  <c r="V12" i="30"/>
  <c r="V13" i="30" s="1"/>
  <c r="W12" i="30"/>
  <c r="W13" i="30" s="1"/>
  <c r="Z12" i="30"/>
  <c r="Z13" i="30" s="1"/>
  <c r="AA12" i="30"/>
  <c r="AA13" i="30" s="1"/>
  <c r="AD12" i="30"/>
  <c r="AD13" i="30" s="1"/>
  <c r="AE12" i="30"/>
  <c r="AE13" i="30" s="1"/>
  <c r="AH12" i="30"/>
  <c r="AH13" i="30" s="1"/>
  <c r="AI12" i="30"/>
  <c r="AI13" i="30" s="1"/>
  <c r="AL12" i="30"/>
  <c r="AL13" i="30" s="1"/>
  <c r="AM12" i="30"/>
  <c r="AM13" i="30" s="1"/>
  <c r="AP12" i="30"/>
  <c r="AP13" i="30" s="1"/>
  <c r="AQ12" i="30"/>
  <c r="AQ13" i="30" s="1"/>
  <c r="AR12" i="30"/>
  <c r="AR13" i="30"/>
  <c r="AU14" i="30"/>
  <c r="AW14" i="30"/>
  <c r="B15" i="30"/>
  <c r="B16" i="30" s="1"/>
  <c r="B17" i="30" s="1"/>
  <c r="B18" i="30" s="1"/>
  <c r="B19" i="30" s="1"/>
  <c r="B20" i="30" s="1"/>
  <c r="B21" i="30" s="1"/>
  <c r="B22" i="30" s="1"/>
  <c r="B23" i="30" s="1"/>
  <c r="B24" i="30" s="1"/>
  <c r="B25" i="30" s="1"/>
  <c r="B26" i="30" s="1"/>
  <c r="B27" i="30" s="1"/>
  <c r="B28" i="30" s="1"/>
  <c r="B29" i="30" s="1"/>
  <c r="B30" i="30" s="1"/>
  <c r="B31" i="30" s="1"/>
  <c r="AU15" i="30"/>
  <c r="AW15" i="30" s="1"/>
  <c r="AU16" i="30"/>
  <c r="AW16" i="30" s="1"/>
  <c r="AU17" i="30"/>
  <c r="AW17" i="30" s="1"/>
  <c r="AU18" i="30"/>
  <c r="AW18" i="30"/>
  <c r="G38" i="30" s="1"/>
  <c r="AU19" i="30"/>
  <c r="AW19" i="30"/>
  <c r="AU20" i="30"/>
  <c r="AW20" i="30" s="1"/>
  <c r="AU21" i="30"/>
  <c r="AW21" i="30" s="1"/>
  <c r="AU22" i="30"/>
  <c r="AW22" i="30" s="1"/>
  <c r="AU23" i="30"/>
  <c r="AW23" i="30"/>
  <c r="AU24" i="30"/>
  <c r="AW24" i="30" s="1"/>
  <c r="AU25" i="30"/>
  <c r="AW25" i="30" s="1"/>
  <c r="AU26" i="30"/>
  <c r="AW26" i="30"/>
  <c r="AU27" i="30"/>
  <c r="AW27" i="30" s="1"/>
  <c r="AU28" i="30"/>
  <c r="AW28" i="30" s="1"/>
  <c r="AU29" i="30"/>
  <c r="AW29" i="30" s="1"/>
  <c r="AU30" i="30"/>
  <c r="AW30" i="30"/>
  <c r="AU31" i="30"/>
  <c r="AW31" i="30"/>
  <c r="E37" i="30"/>
  <c r="G37" i="30"/>
  <c r="E38" i="30"/>
  <c r="E39" i="30"/>
  <c r="G39" i="30"/>
  <c r="J40" i="30"/>
  <c r="L40" i="30"/>
  <c r="P40" i="30"/>
  <c r="C50" i="30" s="1"/>
  <c r="C44" i="30"/>
  <c r="H44" i="30"/>
  <c r="C45" i="30"/>
  <c r="H45" i="30"/>
  <c r="M50" i="31" l="1"/>
  <c r="E36" i="30"/>
  <c r="E40" i="30" s="1"/>
  <c r="M45" i="30"/>
  <c r="H50" i="30" s="1"/>
  <c r="M50" i="30" s="1"/>
  <c r="AH12" i="31"/>
  <c r="AH13" i="31" s="1"/>
  <c r="V12" i="31"/>
  <c r="V13" i="31" s="1"/>
  <c r="AO11" i="31"/>
  <c r="AC11" i="31"/>
  <c r="Q11" i="31"/>
  <c r="AG12" i="31"/>
  <c r="AG13" i="31" s="1"/>
  <c r="U12" i="31"/>
  <c r="U13" i="31" s="1"/>
  <c r="AN11" i="31"/>
  <c r="AB11" i="31"/>
  <c r="P11" i="31"/>
  <c r="AH12" i="32"/>
  <c r="AH13" i="32" s="1"/>
  <c r="V12" i="32"/>
  <c r="V13" i="32" s="1"/>
  <c r="AO11" i="32"/>
  <c r="AC11" i="32"/>
  <c r="M127" i="32"/>
  <c r="H132" i="32" s="1"/>
  <c r="M132" i="32" s="1"/>
  <c r="AF12" i="31"/>
  <c r="AF13" i="31" s="1"/>
  <c r="T12" i="31"/>
  <c r="T13" i="31" s="1"/>
  <c r="AM11" i="31"/>
  <c r="AA11" i="31"/>
  <c r="AQ12" i="31"/>
  <c r="AQ13" i="31" s="1"/>
  <c r="AE12" i="31"/>
  <c r="AE13" i="31" s="1"/>
  <c r="S12" i="31"/>
  <c r="S13" i="31" s="1"/>
  <c r="AL11" i="31"/>
  <c r="Z11" i="31"/>
  <c r="G36" i="30"/>
  <c r="G40" i="30" s="1"/>
  <c r="E40" i="31"/>
  <c r="AK11" i="30"/>
  <c r="AG11" i="30"/>
  <c r="AC11" i="30"/>
  <c r="Y11" i="30"/>
  <c r="U11" i="30"/>
  <c r="Q11" i="30"/>
  <c r="AO12" i="30"/>
  <c r="AO13" i="30" s="1"/>
  <c r="AK12" i="30"/>
  <c r="AK13" i="30" s="1"/>
  <c r="AG12" i="30"/>
  <c r="AG13" i="30" s="1"/>
  <c r="AC12" i="30"/>
  <c r="AC13" i="30" s="1"/>
  <c r="Y12" i="30"/>
  <c r="Y13" i="30" s="1"/>
  <c r="U12" i="30"/>
  <c r="U13" i="30" s="1"/>
  <c r="Q12" i="30"/>
  <c r="Q13" i="30" s="1"/>
  <c r="AN11" i="30"/>
  <c r="AJ11" i="30"/>
  <c r="AF11" i="30"/>
  <c r="AB11" i="30"/>
  <c r="X11" i="30"/>
  <c r="T11" i="30"/>
  <c r="P11" i="30"/>
  <c r="AN12" i="30"/>
  <c r="AN13" i="30" s="1"/>
  <c r="AJ12" i="30"/>
  <c r="AJ13" i="30" s="1"/>
  <c r="AF12" i="30"/>
  <c r="AF13" i="30" s="1"/>
  <c r="AB12" i="30"/>
  <c r="AB13" i="30" s="1"/>
  <c r="X12" i="30"/>
  <c r="X13" i="30" s="1"/>
  <c r="T12" i="30"/>
  <c r="T13" i="30" s="1"/>
  <c r="P12" i="30"/>
  <c r="P13" i="30" s="1"/>
  <c r="AQ11" i="30"/>
  <c r="AM11" i="30"/>
  <c r="AI11" i="30"/>
  <c r="AE11" i="30"/>
  <c r="AA11" i="30"/>
  <c r="W11" i="30"/>
</calcChain>
</file>

<file path=xl/sharedStrings.xml><?xml version="1.0" encoding="utf-8"?>
<sst xmlns="http://schemas.openxmlformats.org/spreadsheetml/2006/main" count="1080" uniqueCount="497">
  <si>
    <t>サービス</t>
  </si>
  <si>
    <t>居宅介護支援</t>
    <rPh sb="0" eb="2">
      <t>キョタク</t>
    </rPh>
    <rPh sb="2" eb="4">
      <t>カイゴ</t>
    </rPh>
    <rPh sb="4" eb="6">
      <t>シエン</t>
    </rPh>
    <phoneticPr fontId="1"/>
  </si>
  <si>
    <t>従業者の勤務の体制及び勤務形態一覧表</t>
  </si>
  <si>
    <t>事 業 所 番 号</t>
  </si>
  <si>
    <t>施設等の区分</t>
  </si>
  <si>
    <t>人員配置区分</t>
  </si>
  <si>
    <t>割 引</t>
  </si>
  <si>
    <t>各サービス共通</t>
  </si>
  <si>
    <t>地域区分</t>
  </si>
  <si>
    <t>特別地域加算</t>
  </si>
  <si>
    <t>フリガナ</t>
  </si>
  <si>
    <t>居宅介護支援</t>
  </si>
  <si>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</si>
  <si>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</si>
  <si>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</si>
  <si>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</si>
  <si>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</si>
  <si>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</si>
  <si>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</si>
  <si>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</si>
  <si>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</si>
  <si>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</si>
  <si>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</si>
  <si>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サービス種別</t>
    <rPh sb="4" eb="6">
      <t>シュベツ</t>
    </rPh>
    <phoneticPr fontId="1"/>
  </si>
  <si>
    <t>(</t>
  </si>
  <si>
    <t>）</t>
  </si>
  <si>
    <t>令和</t>
    <rPh sb="0" eb="2">
      <t>レイワ</t>
    </rPh>
    <phoneticPr fontId="1"/>
  </si>
  <si>
    <t>)</t>
  </si>
  <si>
    <t>年</t>
    <rPh sb="0" eb="1">
      <t>ネン</t>
    </rPh>
    <phoneticPr fontId="1"/>
  </si>
  <si>
    <t>月</t>
    <rPh sb="0" eb="1">
      <t>ゲツ</t>
    </rPh>
    <phoneticPr fontId="1"/>
  </si>
  <si>
    <t>事業所名</t>
    <rPh sb="0" eb="3">
      <t>ジギョウショ</t>
    </rPh>
    <rPh sb="3" eb="4">
      <t>メイ</t>
    </rPh>
    <phoneticPr fontId="1"/>
  </si>
  <si>
    <t>○○○○</t>
  </si>
  <si>
    <t>(1)</t>
  </si>
  <si>
    <t>４週</t>
  </si>
  <si>
    <t>(2)</t>
  </si>
  <si>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</si>
  <si>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</si>
  <si>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</si>
  <si>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</si>
  <si>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利用者数（新規の場合は推定数）</t>
  </si>
  <si>
    <t>人</t>
    <rPh sb="0" eb="1">
      <t>ニン</t>
    </rPh>
    <phoneticPr fontId="1"/>
  </si>
  <si>
    <t>当月の日数</t>
    <rPh sb="0" eb="2">
      <t>トウゲツ</t>
    </rPh>
    <rPh sb="3" eb="5">
      <t>ニッスウ</t>
    </rPh>
    <phoneticPr fontId="1"/>
  </si>
  <si>
    <t>日</t>
    <rPh sb="0" eb="1">
      <t>ニチ</t>
    </rPh>
    <phoneticPr fontId="1"/>
  </si>
  <si>
    <t>No</t>
  </si>
  <si>
    <t>(5) 
職種</t>
  </si>
  <si>
    <t>(6)
勤務
形態</t>
  </si>
  <si>
    <t>(7)
資格</t>
    <rPh sb="4" eb="6">
      <t>シカク</t>
    </rPh>
    <phoneticPr fontId="1"/>
  </si>
  <si>
    <t>(8) 氏　名</t>
  </si>
  <si>
    <t>(9)</t>
  </si>
  <si>
    <r>
      <t xml:space="preserve">(11)
</t>
    </r>
    <r>
      <rPr>
        <sz val="11"/>
        <rFont val="HGSｺﾞｼｯｸM"/>
        <family val="3"/>
        <charset val="128"/>
      </rPr>
      <t>週平均
勤務時間数</t>
    </r>
    <rPh sb="6" eb="8">
      <t>ヘイキン</t>
    </rPh>
    <rPh sb="9" eb="11">
      <t>キンム</t>
    </rPh>
    <rPh sb="11" eb="13">
      <t>ジカン</t>
    </rPh>
    <rPh sb="13" eb="14">
      <t>スウ</t>
    </rPh>
    <phoneticPr fontId="1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</si>
  <si>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2"/>
  </si>
  <si>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</si>
  <si>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</si>
  <si>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</si>
  <si>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</si>
  <si>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</si>
  <si>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管理者</t>
    <rPh sb="0" eb="3">
      <t>カンリシャ</t>
    </rPh>
    <phoneticPr fontId="1"/>
  </si>
  <si>
    <t>A</t>
  </si>
  <si>
    <t>主任介護支援専門員</t>
    <rPh sb="0" eb="2">
      <t>シュニン</t>
    </rPh>
    <rPh sb="2" eb="4">
      <t>カイゴ</t>
    </rPh>
    <rPh sb="4" eb="6">
      <t>シエン</t>
    </rPh>
    <rPh sb="6" eb="9">
      <t>センモンイン</t>
    </rPh>
    <phoneticPr fontId="1"/>
  </si>
  <si>
    <t>厚労　太郎</t>
    <rPh sb="0" eb="2">
      <t>コウロウ</t>
    </rPh>
    <rPh sb="3" eb="5">
      <t>タロウ</t>
    </rPh>
    <phoneticPr fontId="1"/>
  </si>
  <si>
    <t>介護支援専門員</t>
    <rPh sb="0" eb="2">
      <t>カイゴ</t>
    </rPh>
    <rPh sb="2" eb="4">
      <t>シエン</t>
    </rPh>
    <rPh sb="4" eb="7">
      <t>センモンイン</t>
    </rPh>
    <phoneticPr fontId="1"/>
  </si>
  <si>
    <t>○○　A郞</t>
    <rPh sb="4" eb="5">
      <t>ロウ</t>
    </rPh>
    <phoneticPr fontId="1"/>
  </si>
  <si>
    <t>○○　B子</t>
    <rPh sb="4" eb="5">
      <t>コ</t>
    </rPh>
    <phoneticPr fontId="1"/>
  </si>
  <si>
    <t>○○　C子</t>
    <rPh sb="4" eb="5">
      <t>コ</t>
    </rPh>
    <phoneticPr fontId="1"/>
  </si>
  <si>
    <t>C</t>
  </si>
  <si>
    <t>○○　D子</t>
    <rPh sb="4" eb="5">
      <t>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</si>
  <si>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</si>
  <si>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（勤務形態の記号）</t>
    <rPh sb="1" eb="3">
      <t>キンム</t>
    </rPh>
    <rPh sb="3" eb="5">
      <t>ケイタイ</t>
    </rPh>
    <rPh sb="6" eb="8">
      <t>キゴウ</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</si>
  <si>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</si>
  <si>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</si>
  <si>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</si>
  <si>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常勤換算方法対象外の</t>
    <rPh sb="0" eb="2">
      <t>ジョウキン</t>
    </rPh>
    <rPh sb="2" eb="4">
      <t>カンサン</t>
    </rPh>
    <rPh sb="4" eb="6">
      <t>ホウホウ</t>
    </rPh>
    <rPh sb="6" eb="9">
      <t>タイショウガイ</t>
    </rPh>
    <phoneticPr fontId="1"/>
  </si>
  <si>
    <t>記号</t>
    <rPh sb="0" eb="2">
      <t>キゴウ</t>
    </rPh>
    <phoneticPr fontId="1"/>
  </si>
  <si>
    <t>区分</t>
    <rPh sb="0" eb="2">
      <t>クブン</t>
    </rPh>
    <phoneticPr fontId="1"/>
  </si>
  <si>
    <t>当月合計</t>
    <rPh sb="0" eb="2">
      <t>トウゲツ</t>
    </rPh>
    <rPh sb="2" eb="4">
      <t>ゴウケイ</t>
    </rPh>
    <phoneticPr fontId="1"/>
  </si>
  <si>
    <t>週平均</t>
    <rPh sb="0" eb="3">
      <t>シュウヘイキン</t>
    </rPh>
    <phoneticPr fontId="1"/>
  </si>
  <si>
    <t>常勤の従業者の人数</t>
    <rPh sb="0" eb="2">
      <t>ジョウキン</t>
    </rPh>
    <rPh sb="3" eb="6">
      <t>ジュウギョウシャ</t>
    </rPh>
    <rPh sb="7" eb="9">
      <t>ニンズウ</t>
    </rPh>
    <phoneticPr fontId="1"/>
  </si>
  <si>
    <t>常勤で専従</t>
    <rPh sb="0" eb="2">
      <t>ジョウキン</t>
    </rPh>
    <rPh sb="3" eb="5">
      <t>センジュウ</t>
    </rPh>
    <phoneticPr fontId="1"/>
  </si>
  <si>
    <t>B</t>
  </si>
  <si>
    <t>常勤で兼務</t>
    <rPh sb="0" eb="2">
      <t>ジョウキン</t>
    </rPh>
    <rPh sb="3" eb="5">
      <t>ケンム</t>
    </rPh>
    <phoneticPr fontId="1"/>
  </si>
  <si>
    <t>非常勤で専従</t>
    <rPh sb="0" eb="3">
      <t>ヒジョウキン</t>
    </rPh>
    <rPh sb="4" eb="6">
      <t>センジュウ</t>
    </rPh>
    <phoneticPr fontId="1"/>
  </si>
  <si>
    <t>-</t>
  </si>
  <si>
    <t>D</t>
  </si>
  <si>
    <t>非常勤で兼務</t>
    <rPh sb="0" eb="3">
      <t>ヒジョウキン</t>
    </rPh>
    <rPh sb="4" eb="6">
      <t>ケンム</t>
    </rPh>
    <phoneticPr fontId="1"/>
  </si>
  <si>
    <t>合計</t>
    <rPh sb="0" eb="2">
      <t>ゴウケイ</t>
    </rPh>
    <phoneticPr fontId="1"/>
  </si>
  <si>
    <t>■ 常勤換算方法による人数</t>
    <rPh sb="2" eb="4">
      <t>ジョウキン</t>
    </rPh>
    <rPh sb="4" eb="6">
      <t>カンサン</t>
    </rPh>
    <rPh sb="6" eb="8">
      <t>ホウホウ</t>
    </rPh>
    <rPh sb="11" eb="13">
      <t>ニンズウ</t>
    </rPh>
    <phoneticPr fontId="1"/>
  </si>
  <si>
    <t>基準：</t>
    <rPh sb="0" eb="2">
      <t>キジュン</t>
    </rPh>
    <phoneticPr fontId="1"/>
  </si>
  <si>
    <t>週</t>
  </si>
  <si>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</si>
  <si>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</si>
  <si>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</si>
  <si>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t>
  </si>
  <si>
    <t>＝</t>
  </si>
  <si>
    <t>（小数点第2位以下切り捨て）</t>
    <rPh sb="1" eb="4">
      <t>ショウスウテン</t>
    </rPh>
    <rPh sb="4" eb="5">
      <t>ダイ</t>
    </rPh>
    <rPh sb="6" eb="7">
      <t>イ</t>
    </rPh>
    <rPh sb="7" eb="9">
      <t>イカ</t>
    </rPh>
    <rPh sb="9" eb="10">
      <t>キ</t>
    </rPh>
    <rPh sb="11" eb="12">
      <t>ス</t>
    </rPh>
    <phoneticPr fontId="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</si>
  <si>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</si>
  <si>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常勤の従業者の人数</t>
  </si>
  <si>
    <t>常勤換算方法による人数</t>
    <rPh sb="0" eb="2">
      <t>ジョウキン</t>
    </rPh>
    <rPh sb="2" eb="4">
      <t>カンサン</t>
    </rPh>
    <rPh sb="4" eb="6">
      <t>ホウホウ</t>
    </rPh>
    <rPh sb="9" eb="11">
      <t>ニンズウ</t>
    </rPh>
    <phoneticPr fontId="1"/>
  </si>
  <si>
    <t>＋</t>
  </si>
  <si>
    <t>≪提出不要≫</t>
    <rPh sb="1" eb="3">
      <t>テイシュツ</t>
    </rPh>
    <rPh sb="3" eb="5">
      <t>フヨウ</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</si>
  <si>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2"/>
  </si>
  <si>
    <t>・・・直接入力する必要がある箇所です。</t>
    <rPh sb="3" eb="5">
      <t>チョクセツ</t>
    </rPh>
    <rPh sb="5" eb="7">
      <t>ニュウリョク</t>
    </rPh>
    <rPh sb="9" eb="11">
      <t>ヒツヨウ</t>
    </rPh>
    <rPh sb="14" eb="16">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</si>
  <si>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</si>
  <si>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・・・プルダウンから選択して入力する必要がある箇所です。</t>
    <rPh sb="10" eb="12">
      <t>センタク</t>
    </rPh>
    <rPh sb="14" eb="16">
      <t>ニュウリョク</t>
    </rPh>
    <rPh sb="18" eb="20">
      <t>ヒツヨウ</t>
    </rPh>
    <rPh sb="23" eb="25">
      <t>カショ</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</si>
  <si>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</si>
  <si>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</si>
  <si>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</si>
  <si>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</si>
  <si>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</si>
  <si>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</si>
  <si>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</si>
  <si>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xml:space="preserve"> 　　 記入の順序は、職種ごとにまとめてください。</t>
    <rPh sb="4" eb="6">
      <t>キニュウ</t>
    </rPh>
    <rPh sb="7" eb="9">
      <t>ジュンジョ</t>
    </rPh>
    <rPh sb="11" eb="13">
      <t>ショクシュ</t>
    </rPh>
    <phoneticPr fontId="1"/>
  </si>
  <si>
    <t>職種名</t>
    <rPh sb="0" eb="2">
      <t>ショクシュ</t>
    </rPh>
    <rPh sb="2" eb="3">
      <t>メイ</t>
    </rPh>
    <phoneticPr fontId="1"/>
  </si>
  <si>
    <t>介護予防支援担当職員</t>
    <rPh sb="0" eb="2">
      <t>カイゴ</t>
    </rPh>
    <rPh sb="2" eb="4">
      <t>ヨボウ</t>
    </rPh>
    <rPh sb="4" eb="6">
      <t>シエン</t>
    </rPh>
    <rPh sb="6" eb="8">
      <t>タントウ</t>
    </rPh>
    <rPh sb="8" eb="10">
      <t>ショクイン</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</si>
  <si>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</si>
  <si>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</si>
  <si>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</si>
  <si>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</si>
  <si>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</si>
  <si>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</si>
  <si>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</si>
  <si>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</si>
  <si>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</si>
  <si>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</si>
  <si>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</si>
  <si>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</si>
  <si>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</si>
  <si>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</si>
  <si>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</si>
  <si>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</si>
  <si>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12"/>
  </si>
  <si>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</si>
  <si>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</si>
  <si>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</si>
  <si>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</si>
  <si>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</si>
  <si>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</si>
  <si>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</si>
  <si>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</si>
  <si>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１．サービス種別</t>
    <rPh sb="6" eb="8">
      <t>シュベツ</t>
    </rPh>
    <phoneticPr fontId="1"/>
  </si>
  <si>
    <t>サービス種別名</t>
    <rPh sb="4" eb="6">
      <t>シュベツ</t>
    </rPh>
    <rPh sb="6" eb="7">
      <t>メイ</t>
    </rPh>
    <phoneticPr fontId="1"/>
  </si>
  <si>
    <t>介護予防支援</t>
    <rPh sb="0" eb="2">
      <t>カイゴ</t>
    </rPh>
    <rPh sb="2" eb="4">
      <t>ヨボウ</t>
    </rPh>
    <rPh sb="4" eb="6">
      <t>シエン</t>
    </rPh>
    <phoneticPr fontId="1"/>
  </si>
  <si>
    <t>２．職種名・資格名称</t>
    <rPh sb="2" eb="4">
      <t>ショクシュ</t>
    </rPh>
    <rPh sb="4" eb="5">
      <t>メイ</t>
    </rPh>
    <rPh sb="6" eb="8">
      <t>シカク</t>
    </rPh>
    <rPh sb="8" eb="10">
      <t>メイショウ</t>
    </rPh>
    <phoneticPr fontId="1"/>
  </si>
  <si>
    <t>ー</t>
  </si>
  <si>
    <t>資格</t>
    <rPh sb="0" eb="2">
      <t>シカク</t>
    </rPh>
    <phoneticPr fontId="1"/>
  </si>
  <si>
    <t>保健師</t>
    <rPh sb="0" eb="3">
      <t>ホケンシ</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</si>
  <si>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</si>
  <si>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</si>
  <si>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</si>
  <si>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【自治体の皆様へ】</t>
    <rPh sb="1" eb="4">
      <t>ジチタイ</t>
    </rPh>
    <rPh sb="5" eb="7">
      <t>ミナサマ</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</si>
  <si>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</si>
  <si>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15行目・・・「職種」</t>
    <rPh sb="3" eb="5">
      <t>ギョウメ</t>
    </rPh>
    <rPh sb="9" eb="11">
      <t>ショクシュ</t>
    </rPh>
    <phoneticPr fontId="1"/>
  </si>
  <si>
    <t>　C列・・・「管理者」</t>
    <rPh sb="2" eb="3">
      <t>レツ</t>
    </rPh>
    <rPh sb="7" eb="10">
      <t>カンリシャ</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</si>
  <si>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</si>
  <si>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</si>
  <si>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</si>
  <si>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</si>
  <si>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</si>
  <si>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</si>
  <si>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</si>
  <si>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</si>
  <si>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</si>
  <si>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</si>
  <si>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t>
  </si>
  <si>
    <t>２　該当</t>
  </si>
  <si>
    <t>２　あり</t>
  </si>
  <si>
    <t>１　なし</t>
  </si>
  <si>
    <t>５　その他</t>
  </si>
  <si>
    <t>９　７級地</t>
  </si>
  <si>
    <t>４　６級地</t>
  </si>
  <si>
    <t>３　５級地</t>
  </si>
  <si>
    <t>２　４級地</t>
  </si>
  <si>
    <t>７　３級地</t>
  </si>
  <si>
    <t>６　２級地</t>
  </si>
  <si>
    <t>１　１級地</t>
  </si>
  <si>
    <t>居宅介護支援　加算届提出にあたっての注意事項（国分寺市）</t>
    <phoneticPr fontId="1"/>
  </si>
  <si>
    <t>１　新たに加算を取得する場合、施設等の区分を変更する場合などは、以下の留意事項等に沿って「介護給付費算定に係る体制等に関する届出書（加算届）」及び「体制等状況一覧表」を提出をしてください。</t>
    <rPh sb="71" eb="72">
      <t>オヨ</t>
    </rPh>
    <rPh sb="74" eb="76">
      <t>タイセイ</t>
    </rPh>
    <rPh sb="76" eb="77">
      <t>ナド</t>
    </rPh>
    <rPh sb="77" eb="79">
      <t>ジョウキョウ</t>
    </rPh>
    <rPh sb="79" eb="82">
      <t>イチランヒョウ</t>
    </rPh>
    <phoneticPr fontId="32"/>
  </si>
  <si>
    <r>
      <t>２　加算等の届出と適用時期
　　</t>
    </r>
    <r>
      <rPr>
        <sz val="9"/>
        <color theme="1"/>
        <rFont val="ＭＳ 明朝"/>
        <family val="1"/>
        <charset val="128"/>
      </rPr>
      <t>新たに加算を取得する場合（又は取得中加算の区分変更をする場合）、</t>
    </r>
    <r>
      <rPr>
        <u/>
        <sz val="9"/>
        <color rgb="FFFF0000"/>
        <rFont val="ＭＳ 明朝"/>
        <family val="1"/>
        <charset val="128"/>
      </rPr>
      <t>適用月の前月15日までに届出が必要</t>
    </r>
    <r>
      <rPr>
        <sz val="9"/>
        <color theme="1"/>
        <rFont val="ＭＳ 明朝"/>
        <family val="1"/>
        <charset val="128"/>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場合は、その時点で速やかに届出が必要です。</t>
    </r>
    <phoneticPr fontId="1"/>
  </si>
  <si>
    <r>
      <t>３　届出様式</t>
    </r>
    <r>
      <rPr>
        <sz val="9"/>
        <rFont val="ＭＳ 明朝"/>
        <family val="1"/>
        <charset val="128"/>
      </rPr>
      <t xml:space="preserve">
　　加算取得にあたり必要な届出書類は、下表をご参照願います。</t>
    </r>
    <phoneticPr fontId="1"/>
  </si>
  <si>
    <t>届出項目</t>
  </si>
  <si>
    <t>届出が必要な場合</t>
  </si>
  <si>
    <t>加算取得にあたり必要な届出書類</t>
  </si>
  <si>
    <t>ＬＩＦＥへの登録</t>
    <rPh sb="6" eb="8">
      <t>トウロク</t>
    </rPh>
    <phoneticPr fontId="32"/>
  </si>
  <si>
    <t>ＬＩＦＥへの登録を行っている場合</t>
    <rPh sb="9" eb="10">
      <t>オコナ</t>
    </rPh>
    <rPh sb="14" eb="16">
      <t>バアイ</t>
    </rPh>
    <phoneticPr fontId="32"/>
  </si>
  <si>
    <t>ケアプランデータ連携システムの活用及び事務職員の配置の体制</t>
  </si>
  <si>
    <t>ケアプランデータ連携システムの活用及び事務職員の配置を行っている場合</t>
    <rPh sb="8" eb="10">
      <t>レンケイ</t>
    </rPh>
    <rPh sb="15" eb="17">
      <t>カツヨウ</t>
    </rPh>
    <rPh sb="17" eb="18">
      <t>オヨ</t>
    </rPh>
    <rPh sb="19" eb="21">
      <t>ジム</t>
    </rPh>
    <rPh sb="21" eb="23">
      <t>ショクイン</t>
    </rPh>
    <rPh sb="24" eb="26">
      <t>ハイチ</t>
    </rPh>
    <rPh sb="27" eb="28">
      <t>オコナ</t>
    </rPh>
    <rPh sb="32" eb="34">
      <t>バアイ</t>
    </rPh>
    <phoneticPr fontId="32"/>
  </si>
  <si>
    <t>・従業者の勤務体制及び勤務形態一覧表　【事務職員の配置について記載してください。】</t>
    <rPh sb="31" eb="33">
      <t>キサイ</t>
    </rPh>
    <phoneticPr fontId="32"/>
  </si>
  <si>
    <t>厚生労働大臣が定める地域に所在する事業所の介護支援専門員が指定居宅介護支援を行う場合
（厚生労働大臣が定める地域）
①離島振興対策実施地域（離島振興法）
②振興山村（山村振興法）
③小笠原諸島</t>
  </si>
  <si>
    <t>特定事業所集中減算</t>
  </si>
  <si>
    <t xml:space="preserve">正当な理由なく、指定居宅介護支援事業所において前6月間に作成した居宅サービス計画に位置付けられた指定訪問介護サービス等の提供総数のうち、同一の事業者によって提供された者の占める割合が100分の80を超えていること
※　減算の適用がなくなる場合には、加算の取下げが必要ですので、ご注意ください。
</t>
  </si>
  <si>
    <t>・体制状況等一覧表</t>
    <phoneticPr fontId="1"/>
  </si>
  <si>
    <t>・居宅介護支援における特定事業所集中減算に係る届出書</t>
    <phoneticPr fontId="1"/>
  </si>
  <si>
    <t>特定事業所加算</t>
  </si>
  <si>
    <t>中重度者や支援困難ケースへの積極的な対応を行うほか、専門性の高い人材を確保し、質の高いケアマネジメントを実施している事業所を評価し、地域全体のケアマネジメントの質の向上に資すること
下記のそれぞれの加算の算定要件については、根拠規定を確認すること。
(1)　特定事業所加算(Ⅰ)
(2)　特定事業所加算(Ⅱ)
(3） 特定事業所加算(Ⅲ)
(4） 特定事業所加算(Ａ)</t>
  </si>
  <si>
    <t>②体制状況等一覧表</t>
    <phoneticPr fontId="1"/>
  </si>
  <si>
    <t>③特定事業所加算(Ⅰ)～(Ⅲ)に係る届出書（居宅介護支援事業所）（別紙36）
又は、特定事業所加算(Ａ)に係る届出書（居宅介護支援事業所）（別紙36-2）
※加算(Ａ)について、連携先事業所がある場合は連携している事が分かる資料</t>
    <rPh sb="39" eb="40">
      <t>マタ</t>
    </rPh>
    <rPh sb="79" eb="81">
      <t>カサン</t>
    </rPh>
    <rPh sb="89" eb="91">
      <t>レンケイ</t>
    </rPh>
    <rPh sb="91" eb="92">
      <t>サキ</t>
    </rPh>
    <rPh sb="92" eb="95">
      <t>ジギョウショ</t>
    </rPh>
    <rPh sb="98" eb="100">
      <t>バアイ</t>
    </rPh>
    <rPh sb="101" eb="103">
      <t>レンケイ</t>
    </rPh>
    <rPh sb="107" eb="108">
      <t>コト</t>
    </rPh>
    <rPh sb="109" eb="110">
      <t>ワ</t>
    </rPh>
    <rPh sb="112" eb="114">
      <t>シリョウ</t>
    </rPh>
    <phoneticPr fontId="32"/>
  </si>
  <si>
    <t>④主任介護支援専門員研修の修了証明書　</t>
    <phoneticPr fontId="1"/>
  </si>
  <si>
    <t>⑤「従業者の勤務体制及び勤務形態一覧表」
　※　従業者が主任介護支援専門員である場合は、その旨を備考欄に
      記載すること。</t>
    <phoneticPr fontId="1"/>
  </si>
  <si>
    <t>⑥利用者情報・サービス提供上の留意事項の伝達等を目的とした会議の
  定期的な開催を行うことが確認できる資料
　（例）会議次第、会議の出席表、議事録、運営規程等</t>
    <phoneticPr fontId="1"/>
  </si>
  <si>
    <t>⑦24時間常時連絡できる体制を整備していることが確認できる資料</t>
    <phoneticPr fontId="1"/>
  </si>
  <si>
    <t>⑧介護支援専門員についての研修計画
　⇒「全体の研修計画書」及び「従業者ごと※の個別研修計画」
　(※従業者数が多い場合は、見本として数件抽出したもの）</t>
    <phoneticPr fontId="1"/>
  </si>
  <si>
    <t>⑨地域包括支援センターから紹介された支援困難な事例を受け入れる体制が
　整備されていることを確認できる資料
　（例）地域包括支援センターとの連絡表、運営規程等</t>
    <phoneticPr fontId="1"/>
  </si>
  <si>
    <t>⑩居宅介護支援における特定事業所集中減算に係る届出書
　（加算の算定の開始月の減算適用の有無が確認できるもの）</t>
    <phoneticPr fontId="1"/>
  </si>
  <si>
    <t>⑪介護支援専門員１人当たり（常勤換算方法による）の担当利用者数が４５名未満（居宅介護支援費Ⅱを算定している場合５０件未満）であることが確認できる資料</t>
    <phoneticPr fontId="1"/>
  </si>
  <si>
    <t>⑫「東京都介護支援専門員実務研修実習受入事業所の登録に関する同意書」
  の写し
　※介護支援専門員実務研修における科目「ケアマネジメントの基礎技術に
    関する実習」等に協力又は協力体制を確保することが加算の要件となりま
    す。「東京都介護支援専門員実務研修実習受入事業所の登録に関する同意
    書」（以下、同意書）にて、協力又は協力体制の確保の有無について、
    確認いたします。同意書については、加算届の提出前に手続き（東京都
    介護支援専門員実務研修実習受入事業所の登録）が必要となりますので、
    ご注意ください。
　詳細な手続き方法については、以下のＨＰにてご確認をお願いいたします。
　公益財団法人　東京都福祉保健財団　人材養成部
　http://www.fukushizaidan.jp/
　東京都福祉保健財団ホーム
　　＞研修を受講される方へ
　　　＞介護支援専門員（ケアマネジャー）
　　　　＞実習受入事業所登録に関する同意書等</t>
    <phoneticPr fontId="1"/>
  </si>
  <si>
    <t>⑭他法人が運営する居宅介護支援事業所と共同で事例検討会、研修会等を
　開催することがわかる資料(開催時期、開催場所、参加法人等を記載)。</t>
    <phoneticPr fontId="1"/>
  </si>
  <si>
    <t>⑮必要に応じて、多様な主体により提供される利用者の日常生活全般を支援するサービスが
  包括的に提供されるような居宅サービス計画を作成していることが確認できる資料
　（例）居宅サービス計画書の該当ページの写し（見本として数件抽出したもの）</t>
    <phoneticPr fontId="1"/>
  </si>
  <si>
    <t>※　特定事業所加算(Ⅰ)を算定する場合のみ
⑯利用者の総数のうち、要介護３、要介護４又は要介護５である者の
　占める割合が４０％以上であることが確認できる資料</t>
    <phoneticPr fontId="1"/>
  </si>
  <si>
    <t>【留意事項】
★既に特定事業所加算のいずれかを算定していて、別の区分に変更する場合
・上記書類のうち、①，②，③，⑤のみご提出してください。（ただし、（Ⅰ）に変更する場合は⑯も一緒に提出してください。）
・その他の要件については、「居宅介護支援における特定事業所加算に係る基準の遵守状況に関する記録」を作成し、基準が満たされていることを事業所において確認してください。
★併せて介護支援専門員が追加になる場合や運営規程が変更となる場合は、変更届も一緒にご提出いただくようお願いします。</t>
    <phoneticPr fontId="1"/>
  </si>
  <si>
    <t>特定事業所医療介護連携加算</t>
  </si>
  <si>
    <t>ターミナルケアマネジメント加算</t>
  </si>
  <si>
    <t>24時間連絡できる体制を確保しており、かつ、必要に応じて指定居宅介護支援を行うことができる体制を整備していること</t>
  </si>
  <si>
    <t>令和</t>
    <rPh sb="0" eb="2">
      <t>レイワ</t>
    </rPh>
    <phoneticPr fontId="38"/>
  </si>
  <si>
    <t>年</t>
    <rPh sb="0" eb="1">
      <t>ネン</t>
    </rPh>
    <phoneticPr fontId="38"/>
  </si>
  <si>
    <t>　(ビルの名称等)</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</si>
  <si>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</si>
  <si>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</si>
  <si>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</si>
  <si>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</si>
  <si>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</si>
  <si>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</si>
  <si>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</si>
  <si>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</si>
  <si>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</si>
  <si>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</si>
  <si>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</si>
  <si>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</si>
  <si>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1新規</t>
  </si>
  <si>
    <t>介護保険事業所番号</t>
  </si>
  <si>
    <t>特記事項</t>
  </si>
  <si>
    <t>関係書類</t>
  </si>
  <si>
    <t>別添のとおり</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</si>
  <si>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</si>
  <si>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</si>
  <si>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</si>
  <si>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</si>
  <si>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</si>
  <si>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</si>
  <si>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</si>
  <si>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</si>
  <si>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・介護給付費算定に係る体制等に関する進達書
・体制状況等一覧表</t>
    <rPh sb="1" eb="3">
      <t>カイゴ</t>
    </rPh>
    <rPh sb="3" eb="5">
      <t>キュウフ</t>
    </rPh>
    <rPh sb="5" eb="6">
      <t>ヒ</t>
    </rPh>
    <rPh sb="6" eb="8">
      <t>サンテイ</t>
    </rPh>
    <rPh sb="9" eb="10">
      <t>カカワ</t>
    </rPh>
    <rPh sb="11" eb="14">
      <t>タイセイナド</t>
    </rPh>
    <rPh sb="15" eb="16">
      <t>カン</t>
    </rPh>
    <rPh sb="18" eb="20">
      <t>シンタツ</t>
    </rPh>
    <rPh sb="20" eb="21">
      <t>ショ</t>
    </rPh>
    <phoneticPr fontId="1"/>
  </si>
  <si>
    <t>・介護給付費算定に係る体制等に関する進達書</t>
    <rPh sb="1" eb="3">
      <t>カイゴ</t>
    </rPh>
    <rPh sb="3" eb="5">
      <t>キュウフ</t>
    </rPh>
    <rPh sb="5" eb="6">
      <t>ヒ</t>
    </rPh>
    <rPh sb="6" eb="8">
      <t>サンテイ</t>
    </rPh>
    <rPh sb="9" eb="10">
      <t>カカワ</t>
    </rPh>
    <rPh sb="11" eb="14">
      <t>タイセイナド</t>
    </rPh>
    <rPh sb="15" eb="16">
      <t>カン</t>
    </rPh>
    <rPh sb="18" eb="20">
      <t>シンタツ</t>
    </rPh>
    <rPh sb="20" eb="21">
      <t>ショ</t>
    </rPh>
    <phoneticPr fontId="32"/>
  </si>
  <si>
    <t>①介護給付費算定に係る体制等に関する進達書</t>
    <rPh sb="1" eb="3">
      <t>カイゴ</t>
    </rPh>
    <rPh sb="3" eb="5">
      <t>キュウフ</t>
    </rPh>
    <rPh sb="5" eb="6">
      <t>ヒ</t>
    </rPh>
    <rPh sb="6" eb="8">
      <t>サンテイ</t>
    </rPh>
    <rPh sb="9" eb="10">
      <t>カカワ</t>
    </rPh>
    <rPh sb="11" eb="14">
      <t>タイセイナド</t>
    </rPh>
    <rPh sb="15" eb="16">
      <t>カン</t>
    </rPh>
    <rPh sb="18" eb="20">
      <t>シンタツ</t>
    </rPh>
    <rPh sb="20" eb="21">
      <t>ショ</t>
    </rPh>
    <phoneticPr fontId="1"/>
  </si>
  <si>
    <t>①介護給付費算定に係る体制等に関する進達書
②体制状況一覧表
②特定事業所加算(Ⅰ)～(Ⅲ)・特定事業所医療介護連携加算・ﾀｰﾐﾅﾙｹｱﾏﾈｼﾞﾒﾝﾄ加算に係る届出書（別紙36）
③退院・退所加算の算定に係る医療機関等との連携を年間35回以上行ったことがわかる資料
④ターミナルケアマネジメント加算を年間５回以上（令和7年4月以降は15回以上）算定していることがわかる資料</t>
    <rPh sb="23" eb="27">
      <t>タイセイジョウキョウ</t>
    </rPh>
    <rPh sb="27" eb="29">
      <t>イチラン</t>
    </rPh>
    <rPh sb="29" eb="30">
      <t>ヒョウ</t>
    </rPh>
    <rPh sb="157" eb="159">
      <t>レイワ</t>
    </rPh>
    <rPh sb="160" eb="161">
      <t>ネン</t>
    </rPh>
    <rPh sb="162" eb="163">
      <t>ガツ</t>
    </rPh>
    <rPh sb="163" eb="165">
      <t>イコウ</t>
    </rPh>
    <rPh sb="168" eb="169">
      <t>カイ</t>
    </rPh>
    <rPh sb="169" eb="171">
      <t>イジョウ</t>
    </rPh>
    <phoneticPr fontId="32"/>
  </si>
  <si>
    <t>①介護給付費算定に係る体制等に関する進達書
②体制状況等一覧表
②特定事業所加算(Ⅰ)～(Ⅲ)・特定事業所医療介護連携加算・ﾀｰﾐﾅﾙｹｱﾏﾈｼﾞﾒﾝﾄ加算に係る届出書（別紙36）</t>
    <rPh sb="1" eb="3">
      <t>カイゴ</t>
    </rPh>
    <rPh sb="3" eb="5">
      <t>キュウフ</t>
    </rPh>
    <rPh sb="5" eb="6">
      <t>ヒ</t>
    </rPh>
    <rPh sb="6" eb="8">
      <t>サンテイ</t>
    </rPh>
    <rPh sb="9" eb="10">
      <t>カカワ</t>
    </rPh>
    <rPh sb="11" eb="14">
      <t>タイセイナド</t>
    </rPh>
    <rPh sb="15" eb="16">
      <t>カン</t>
    </rPh>
    <rPh sb="18" eb="20">
      <t>シンタツ</t>
    </rPh>
    <rPh sb="20" eb="21">
      <t>ショ</t>
    </rPh>
    <phoneticPr fontId="1"/>
  </si>
  <si>
    <t>（別紙１－１－２）</t>
    <rPh sb="1" eb="3">
      <t>ベッシ</t>
    </rPh>
    <phoneticPr fontId="38"/>
  </si>
  <si>
    <t>介 護 給 付 費 算 定 に 係 る 体 制 等 状 況 一 覧 表（居宅介護支援）</t>
    <rPh sb="36" eb="38">
      <t>キョタク</t>
    </rPh>
    <rPh sb="38" eb="40">
      <t>カイゴ</t>
    </rPh>
    <rPh sb="40" eb="42">
      <t>シエン</t>
    </rPh>
    <phoneticPr fontId="38"/>
  </si>
  <si>
    <t>提供サービス</t>
    <phoneticPr fontId="38"/>
  </si>
  <si>
    <t>そ　 　　の　 　　他　　 　該　　 　当　　 　す 　　　る 　　　体 　　　制 　　　等</t>
    <phoneticPr fontId="38"/>
  </si>
  <si>
    <t>LIFEへの登録</t>
    <rPh sb="6" eb="8">
      <t>トウロク</t>
    </rPh>
    <phoneticPr fontId="38"/>
  </si>
  <si>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8"/>
  </si>
  <si>
    <t>１ なし</t>
    <phoneticPr fontId="38"/>
  </si>
  <si>
    <t>２ あり</t>
    <phoneticPr fontId="38"/>
  </si>
  <si>
    <t>１ なし</t>
    <phoneticPr fontId="38"/>
  </si>
  <si>
    <t>２ あり</t>
    <phoneticPr fontId="3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</si>
  <si>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8"/>
  </si>
  <si>
    <t>１　非該当</t>
    <phoneticPr fontId="3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</si>
  <si>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8"/>
  </si>
  <si>
    <t>１　非該当</t>
    <phoneticPr fontId="38"/>
  </si>
  <si>
    <t>２　該当</t>
    <phoneticPr fontId="38"/>
  </si>
  <si>
    <t>特定事業所集中減算</t>
    <rPh sb="0" eb="2">
      <t>トクテイ</t>
    </rPh>
    <rPh sb="2" eb="5">
      <t>ジギョウショ</t>
    </rPh>
    <rPh sb="5" eb="7">
      <t>シュウチュウ</t>
    </rPh>
    <rPh sb="7" eb="9">
      <t>ゲンサン</t>
    </rPh>
    <phoneticPr fontId="38"/>
  </si>
  <si>
    <t>１ なし</t>
    <phoneticPr fontId="38"/>
  </si>
  <si>
    <t>２ あり</t>
    <phoneticPr fontId="38"/>
  </si>
  <si>
    <t>特定事業所加算</t>
    <rPh sb="2" eb="5">
      <t>ジギョウショ</t>
    </rPh>
    <rPh sb="5" eb="7">
      <t>カサン</t>
    </rPh>
    <phoneticPr fontId="38"/>
  </si>
  <si>
    <t>１ なし</t>
    <phoneticPr fontId="38"/>
  </si>
  <si>
    <t>２ 加算Ⅰ</t>
    <phoneticPr fontId="38"/>
  </si>
  <si>
    <t>３ 加算Ⅱ</t>
    <phoneticPr fontId="38"/>
  </si>
  <si>
    <t>４ 加算Ⅲ</t>
    <phoneticPr fontId="38"/>
  </si>
  <si>
    <t>５ 加算Ａ</t>
    <phoneticPr fontId="38"/>
  </si>
  <si>
    <t>特定事業所医療介護連携加算</t>
    <rPh sb="0" eb="5">
      <t>トクテイジギョウショ</t>
    </rPh>
    <phoneticPr fontId="38"/>
  </si>
  <si>
    <t>ターミナルケアマネジメント加算</t>
    <rPh sb="13" eb="15">
      <t>カサン</t>
    </rPh>
    <phoneticPr fontId="38"/>
  </si>
  <si>
    <t>２ あり</t>
    <phoneticPr fontId="38"/>
  </si>
  <si>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8"/>
  </si>
  <si>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8"/>
  </si>
  <si>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8"/>
  </si>
  <si>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8"/>
  </si>
  <si>
    <t>　　　８　人員配置に係る届出については、勤務体制がわかる書類（「従業者の勤務の体制及び勤務形態一覧表」（別紙７）又はこれに準じた勤務割表等）を添付してください。</t>
    <phoneticPr fontId="38"/>
  </si>
  <si>
    <t>　　　９ 「割引｣を｢あり｣と記載する場合は「指定居宅サービス事業所等による介護給付費の割引に係る割引率の設定について」（別紙５）を添付してください。</t>
    <rPh sb="33" eb="34">
      <t>ショ</t>
    </rPh>
    <phoneticPr fontId="38"/>
  </si>
  <si>
    <t>　　　　　また、「認知症チームケア推進加算」については、「認知症チームケア推進加算に係る届出書」（別紙42）を添付してください。</t>
    <phoneticPr fontId="38"/>
  </si>
  <si>
    <t>　　　13「その他該当する体制等」欄で人員配置に係る加算（減算）の届出については、それぞれ加算（減算）の要件となる職員の配置状況や勤務体制がわかる書類を添付してください。</t>
    <phoneticPr fontId="38"/>
  </si>
  <si>
    <t>　　　　　　（例）－「機能訓練指導体制」…機能訓練指導員、「リハビリテーションの加算状況」…リハビリテーション従事者、</t>
    <phoneticPr fontId="38"/>
  </si>
  <si>
    <t>　　　14 「時間延長サービス体制」については、実際に利用者に対して延長サービスを行うことが可能な場合に記載してください。</t>
    <phoneticPr fontId="38"/>
  </si>
  <si>
    <t>　　　20 「送迎体制」については、実際に利用者の送迎が可能な場合に記載してください。</t>
    <phoneticPr fontId="38"/>
  </si>
  <si>
    <t>　　　27「特定診療費項目」「リハビリテーション提供体制」については、これらに相当する診療報酬の算定のために届け出た届出書の写しを添付してください。</t>
    <phoneticPr fontId="38"/>
  </si>
  <si>
    <t>　　　28 「職員の欠員による減算の状況」については、以下の要領で記載してください。</t>
    <phoneticPr fontId="38"/>
  </si>
  <si>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</si>
  <si>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8"/>
  </si>
  <si>
    <t>　　　　　　　　　　＜厚生労働大臣が定める地域＞</t>
    <rPh sb="13" eb="15">
      <t>ロウドウ</t>
    </rPh>
    <phoneticPr fontId="38"/>
  </si>
  <si>
    <t>　　　　　　　　　　　厚生労働大臣が定める地域は、人口５万人未満の市町村であって次に掲げる地域をその区域内に有する市町村の区域とする。</t>
    <rPh sb="13" eb="15">
      <t>ロウドウ</t>
    </rPh>
    <phoneticPr fontId="38"/>
  </si>
  <si>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</si>
  <si>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8"/>
  </si>
  <si>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8"/>
  </si>
  <si>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8"/>
  </si>
  <si>
    <t xml:space="preserve">     　を行うことができる体制を整備している。</t>
    <phoneticPr fontId="38"/>
  </si>
  <si>
    <t>　     時間連絡できる体制を確保しており、かつ、必要に応じて指定居宅介護支援</t>
    <phoneticPr fontId="38"/>
  </si>
  <si>
    <t>・</t>
    <phoneticPr fontId="38"/>
  </si>
  <si>
    <t>(1) 　ターミナルケアマネジメントを受けることに同意した利用者について、24</t>
    <rPh sb="19" eb="20">
      <t>ウ</t>
    </rPh>
    <rPh sb="25" eb="27">
      <t>ドウイ</t>
    </rPh>
    <rPh sb="29" eb="32">
      <t>リヨウシャ</t>
    </rPh>
    <phoneticPr fontId="38"/>
  </si>
  <si>
    <t>無</t>
    <rPh sb="0" eb="1">
      <t>ナ</t>
    </rPh>
    <phoneticPr fontId="38"/>
  </si>
  <si>
    <t>・</t>
    <phoneticPr fontId="38"/>
  </si>
  <si>
    <t>有</t>
    <rPh sb="0" eb="1">
      <t>ア</t>
    </rPh>
    <phoneticPr fontId="38"/>
  </si>
  <si>
    <t>３．ターミナルケアマネジメント加算に係る届出内容</t>
    <rPh sb="15" eb="17">
      <t>カサン</t>
    </rPh>
    <rPh sb="18" eb="19">
      <t>カカ</t>
    </rPh>
    <rPh sb="20" eb="22">
      <t>トドケデ</t>
    </rPh>
    <rPh sb="22" eb="24">
      <t>ナイヨウ</t>
    </rPh>
    <phoneticPr fontId="38"/>
  </si>
  <si>
    <t>　提出してください。</t>
    <rPh sb="1" eb="3">
      <t>テイシュツ</t>
    </rPh>
    <phoneticPr fontId="38"/>
  </si>
  <si>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8"/>
  </si>
  <si>
    <t>(3) 　特定事業所加算(Ⅰ)、(Ⅱ)又は(Ⅲ)を算定している。</t>
    <rPh sb="5" eb="7">
      <t>トクテイ</t>
    </rPh>
    <rPh sb="7" eb="10">
      <t>ジギョウショ</t>
    </rPh>
    <rPh sb="10" eb="12">
      <t>カサン</t>
    </rPh>
    <rPh sb="19" eb="20">
      <t>マタ</t>
    </rPh>
    <rPh sb="25" eb="27">
      <t>サンテイ</t>
    </rPh>
    <phoneticPr fontId="38"/>
  </si>
  <si>
    <t>　算定回数を加えた数が15以上である場合に有にチェックすること。</t>
    <rPh sb="13" eb="15">
      <t>イジョウ</t>
    </rPh>
    <rPh sb="18" eb="20">
      <t>バアイ</t>
    </rPh>
    <rPh sb="21" eb="22">
      <t>アリ</t>
    </rPh>
    <phoneticPr fontId="38"/>
  </si>
  <si>
    <t>　算定回数に３を乗じた数に令和６年４月から令和７年２月までの間における</t>
    <phoneticPr fontId="38"/>
  </si>
  <si>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8"/>
  </si>
  <si>
    <t>　すること。</t>
    <phoneticPr fontId="38"/>
  </si>
  <si>
    <t>※　令和７年３月31日までの間は、５回以上算定している場合に有にチェック</t>
    <rPh sb="18" eb="19">
      <t>カイ</t>
    </rPh>
    <rPh sb="19" eb="21">
      <t>イジョウ</t>
    </rPh>
    <rPh sb="21" eb="23">
      <t>サンテイ</t>
    </rPh>
    <rPh sb="27" eb="29">
      <t>バアイ</t>
    </rPh>
    <rPh sb="30" eb="31">
      <t>アリ</t>
    </rPh>
    <phoneticPr fontId="38"/>
  </si>
  <si>
    <t>(2) 　ターミナルケアマネジメント加算を年間１５回以上算定している。</t>
    <phoneticPr fontId="38"/>
  </si>
  <si>
    <t>　  　３５回以上である。</t>
    <phoneticPr fontId="38"/>
  </si>
  <si>
    <t>(1) 　退院・退所加算の算定に係る病院又は診療所等との連携回数の合計が年間</t>
    <rPh sb="5" eb="7">
      <t>タイイン</t>
    </rPh>
    <rPh sb="8" eb="12">
      <t>タイショカサン</t>
    </rPh>
    <rPh sb="13" eb="15">
      <t>サンテイ</t>
    </rPh>
    <rPh sb="36" eb="38">
      <t>ネンカン</t>
    </rPh>
    <phoneticPr fontId="38"/>
  </si>
  <si>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8"/>
  </si>
  <si>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</si>
  <si>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8"/>
  </si>
  <si>
    <t>(13)　必要に応じて、多様な主体により提供される利用者の日常生活全般を</t>
    <phoneticPr fontId="38"/>
  </si>
  <si>
    <t>　　　等を実施している。</t>
    <phoneticPr fontId="38"/>
  </si>
  <si>
    <t>(12)　他の法人が運営する指定居宅介護支援事業者と共同で事例検討会、研修会</t>
    <phoneticPr fontId="38"/>
  </si>
  <si>
    <t>　　　する実習」等に協力又は協力体制の確保の有無</t>
    <phoneticPr fontId="38"/>
  </si>
  <si>
    <t>(11)　介護支援専門員実務研修における科目「ケアマネジメントの基礎技術に関</t>
    <phoneticPr fontId="38"/>
  </si>
  <si>
    <t>　②居宅介護支援費(Ⅱ)を算定している場合　50件以上の有無</t>
    <phoneticPr fontId="38"/>
  </si>
  <si>
    <t>　①居宅介護支援費(Ⅰ)を算定している場合　45件以上の有無</t>
    <phoneticPr fontId="38"/>
  </si>
  <si>
    <t>(10)　介護支援専門員1人当たり（常勤換算方法による）の担当件数について</t>
    <phoneticPr fontId="38"/>
  </si>
  <si>
    <t>(9)  　特定事業所集中減算の適用の有無</t>
    <phoneticPr fontId="38"/>
  </si>
  <si>
    <t>　　　事例検討会、研修等に参加している。</t>
  </si>
  <si>
    <t>　　　難病患者等、高齢者以外の対象者への支援に関する知識等に関する</t>
  </si>
  <si>
    <t>(8)  　家族に対する介護等を日常的に行っている児童や、障害者、生活困窮者、</t>
    <phoneticPr fontId="38"/>
  </si>
  <si>
    <t>　      ケースを受託する体制を整備している。</t>
    <rPh sb="11" eb="13">
      <t>ジュタク</t>
    </rPh>
    <rPh sb="15" eb="17">
      <t>タイセイ</t>
    </rPh>
    <rPh sb="18" eb="20">
      <t>セイビ</t>
    </rPh>
    <phoneticPr fontId="38"/>
  </si>
  <si>
    <t>(7)  　地域包括支援センターからの支援困難ケースが紹介された場合に、当該</t>
    <phoneticPr fontId="38"/>
  </si>
  <si>
    <t>(6)　  介護支援専門員に対し、計画的に、研修を実施している。</t>
    <phoneticPr fontId="38"/>
  </si>
  <si>
    <t>　      割合が４０％以上</t>
    <rPh sb="7" eb="9">
      <t>ワリアイ</t>
    </rPh>
    <rPh sb="13" eb="15">
      <t>イジョウ</t>
    </rPh>
    <phoneticPr fontId="38"/>
  </si>
  <si>
    <t>(5)  　利用者の総数のうち、要介護３、要介護４又は要介護５である者の占める</t>
    <phoneticPr fontId="38"/>
  </si>
  <si>
    <t xml:space="preserve">  </t>
    <phoneticPr fontId="38"/>
  </si>
  <si>
    <t>(4)  　24時間常時連絡できる体制を整備している。</t>
    <phoneticPr fontId="38"/>
  </si>
  <si>
    <t xml:space="preserve">         を目的とした会議を定期的に開催している。</t>
    <rPh sb="10" eb="12">
      <t>モクテキ</t>
    </rPh>
    <rPh sb="15" eb="17">
      <t>カイギ</t>
    </rPh>
    <rPh sb="18" eb="21">
      <t>テイキテキ</t>
    </rPh>
    <rPh sb="22" eb="24">
      <t>カイサイ</t>
    </rPh>
    <phoneticPr fontId="38"/>
  </si>
  <si>
    <t>(3)  　利用者に関する情報又はサービス提供に当たっての留意事項に係る伝達等</t>
    <phoneticPr fontId="38"/>
  </si>
  <si>
    <t>人</t>
    <rPh sb="0" eb="1">
      <t>ニン</t>
    </rPh>
    <phoneticPr fontId="38"/>
  </si>
  <si>
    <t>　常勤専従</t>
    <rPh sb="1" eb="3">
      <t>ジョウキン</t>
    </rPh>
    <rPh sb="3" eb="5">
      <t>センジュウ</t>
    </rPh>
    <phoneticPr fontId="38"/>
  </si>
  <si>
    <t>介護支援専門員</t>
    <rPh sb="0" eb="2">
      <t>カイゴ</t>
    </rPh>
    <rPh sb="2" eb="4">
      <t>シエン</t>
    </rPh>
    <rPh sb="4" eb="7">
      <t>センモンイン</t>
    </rPh>
    <phoneticPr fontId="38"/>
  </si>
  <si>
    <t xml:space="preserve"> </t>
    <phoneticPr fontId="38"/>
  </si>
  <si>
    <t>(2)  　介護支援専門員の配置状況</t>
    <phoneticPr fontId="38"/>
  </si>
  <si>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</si>
  <si>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</si>
  <si>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38"/>
  </si>
  <si>
    <t>5　ターミナルケアマネジメント加算</t>
    <rPh sb="15" eb="17">
      <t>カサン</t>
    </rPh>
    <phoneticPr fontId="38"/>
  </si>
  <si>
    <t>4　特定事業所医療介護連携加算</t>
    <rPh sb="2" eb="4">
      <t>トクテイ</t>
    </rPh>
    <rPh sb="4" eb="7">
      <t>ジギョウショ</t>
    </rPh>
    <rPh sb="7" eb="9">
      <t>イリョウ</t>
    </rPh>
    <rPh sb="9" eb="11">
      <t>カイゴ</t>
    </rPh>
    <rPh sb="11" eb="13">
      <t>レンケイ</t>
    </rPh>
    <rPh sb="13" eb="15">
      <t>カサン</t>
    </rPh>
    <phoneticPr fontId="38"/>
  </si>
  <si>
    <t>3　特定事業所加算(Ⅲ)</t>
    <phoneticPr fontId="38"/>
  </si>
  <si>
    <t>2　特定事業所加算(Ⅱ)</t>
    <phoneticPr fontId="38"/>
  </si>
  <si>
    <t>1　特定事業所加算(Ⅰ)</t>
    <phoneticPr fontId="38"/>
  </si>
  <si>
    <t>届出項目</t>
    <phoneticPr fontId="38"/>
  </si>
  <si>
    <t>3　終了</t>
    <phoneticPr fontId="38"/>
  </si>
  <si>
    <t>2　変更</t>
    <phoneticPr fontId="38"/>
  </si>
  <si>
    <t>1　新規</t>
    <phoneticPr fontId="38"/>
  </si>
  <si>
    <t>異動等区分</t>
    <phoneticPr fontId="38"/>
  </si>
  <si>
    <t>事業所名</t>
    <phoneticPr fontId="38"/>
  </si>
  <si>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8"/>
  </si>
  <si>
    <t>日</t>
    <rPh sb="0" eb="1">
      <t>ニチ</t>
    </rPh>
    <phoneticPr fontId="38"/>
  </si>
  <si>
    <t>月</t>
    <rPh sb="0" eb="1">
      <t>ガツ</t>
    </rPh>
    <phoneticPr fontId="38"/>
  </si>
  <si>
    <t>（別紙36）</t>
    <phoneticPr fontId="38"/>
  </si>
  <si>
    <t>　　　作成している</t>
    <rPh sb="3" eb="5">
      <t>サクセイ</t>
    </rPh>
    <phoneticPr fontId="38"/>
  </si>
  <si>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8"/>
  </si>
  <si>
    <t>　　　事例検討会、研修会等を実施している。（連携可）</t>
    <phoneticPr fontId="38"/>
  </si>
  <si>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8"/>
  </si>
  <si>
    <t>　　　基礎技術に関する実習」等に協力又は協力体制の確保の有無（連携可）</t>
    <phoneticPr fontId="38"/>
  </si>
  <si>
    <t>(10)　介護支援専門員実務研修における科目「ケアマネジメントの</t>
    <phoneticPr fontId="38"/>
  </si>
  <si>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8"/>
  </si>
  <si>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</si>
  <si>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38"/>
  </si>
  <si>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8"/>
  </si>
  <si>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8"/>
  </si>
  <si>
    <t>(4)  　24時間常時連絡できる体制を整備している。（連携可）</t>
    <rPh sb="28" eb="30">
      <t>レンケイ</t>
    </rPh>
    <rPh sb="30" eb="31">
      <t>カ</t>
    </rPh>
    <phoneticPr fontId="38"/>
  </si>
  <si>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8"/>
  </si>
  <si>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8"/>
  </si>
  <si>
    <t>　非常勤</t>
    <rPh sb="1" eb="4">
      <t>ヒジョウキン</t>
    </rPh>
    <phoneticPr fontId="38"/>
  </si>
  <si>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8"/>
  </si>
  <si>
    <t xml:space="preserve"> 特定事業所加算(A)に係る届出内容</t>
    <rPh sb="1" eb="3">
      <t>トクテイ</t>
    </rPh>
    <rPh sb="3" eb="6">
      <t>ジギョウショ</t>
    </rPh>
    <rPh sb="6" eb="8">
      <t>カサン</t>
    </rPh>
    <rPh sb="12" eb="13">
      <t>カカ</t>
    </rPh>
    <rPh sb="14" eb="16">
      <t>トドケデ</t>
    </rPh>
    <rPh sb="16" eb="18">
      <t>ナイヨウ</t>
    </rPh>
    <phoneticPr fontId="38"/>
  </si>
  <si>
    <t>異　動　等　区　分</t>
    <phoneticPr fontId="38"/>
  </si>
  <si>
    <t>連 携 先 事 業 所 名</t>
    <rPh sb="0" eb="1">
      <t>レン</t>
    </rPh>
    <rPh sb="2" eb="3">
      <t>ケイ</t>
    </rPh>
    <rPh sb="4" eb="5">
      <t>サキ</t>
    </rPh>
    <rPh sb="6" eb="7">
      <t>コト</t>
    </rPh>
    <rPh sb="8" eb="9">
      <t>ゴウ</t>
    </rPh>
    <rPh sb="10" eb="11">
      <t>ショ</t>
    </rPh>
    <rPh sb="12" eb="13">
      <t>メイ</t>
    </rPh>
    <phoneticPr fontId="38"/>
  </si>
  <si>
    <t>事　  業 　 所　  名</t>
    <phoneticPr fontId="38"/>
  </si>
  <si>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8"/>
  </si>
  <si>
    <t>（別紙36－2）</t>
    <phoneticPr fontId="38"/>
  </si>
  <si>
    <t>(8)  　特定事業所集中減算の適用の有無</t>
    <phoneticPr fontId="38"/>
  </si>
  <si>
    <t>　①居宅介護支援費(Ⅰ)を算定している場合　45件以上の有無</t>
    <phoneticPr fontId="38"/>
  </si>
  <si>
    <t>　②居宅介護支援費(Ⅱ)を算定している場合　50件以上の有無</t>
    <phoneticPr fontId="38"/>
  </si>
  <si>
    <t>（標準様式1）</t>
    <rPh sb="1" eb="3">
      <t>ヒョウジュン</t>
    </rPh>
    <rPh sb="3" eb="5">
      <t>ヨウシキ</t>
    </rPh>
    <phoneticPr fontId="12"/>
  </si>
  <si>
    <t>（別紙３－２）</t>
    <rPh sb="1" eb="3">
      <t>ベッシ</t>
    </rPh>
    <phoneticPr fontId="12"/>
  </si>
  <si>
    <t>受付番号</t>
  </si>
  <si>
    <t>介護給付費算定に係る体制等に関する届出書</t>
    <rPh sb="17" eb="20">
      <t>トドケデショ</t>
    </rPh>
    <phoneticPr fontId="12"/>
  </si>
  <si>
    <t>＜地域密着型サービス事業者・地域密着型介護予防サービス事業者用＞＜居宅介護支援事業者用＞＜介護予防支援事業者用＞</t>
    <rPh sb="14" eb="16">
      <t>チイキ</t>
    </rPh>
    <rPh sb="16" eb="19">
      <t>ミッチャクガタ</t>
    </rPh>
    <rPh sb="19" eb="21">
      <t>カイゴ</t>
    </rPh>
    <rPh sb="21" eb="23">
      <t>ヨボウ</t>
    </rPh>
    <rPh sb="27" eb="30">
      <t>ジギョウシャ</t>
    </rPh>
    <rPh sb="33" eb="35">
      <t>キョタク</t>
    </rPh>
    <rPh sb="45" eb="47">
      <t>カイゴ</t>
    </rPh>
    <phoneticPr fontId="12"/>
  </si>
  <si>
    <t>年</t>
    <rPh sb="0" eb="1">
      <t>ネン</t>
    </rPh>
    <phoneticPr fontId="12"/>
  </si>
  <si>
    <t>月</t>
    <rPh sb="0" eb="1">
      <t>ツキ</t>
    </rPh>
    <phoneticPr fontId="12"/>
  </si>
  <si>
    <t>日</t>
    <rPh sb="0" eb="1">
      <t>ヒ</t>
    </rPh>
    <phoneticPr fontId="12"/>
  </si>
  <si>
    <t>　　殿</t>
    <phoneticPr fontId="12"/>
  </si>
  <si>
    <t>事業者所在地</t>
    <rPh sb="0" eb="3">
      <t>ジギョウシャ</t>
    </rPh>
    <rPh sb="3" eb="6">
      <t>ショザイチ</t>
    </rPh>
    <phoneticPr fontId="12"/>
  </si>
  <si>
    <t>事業者名称</t>
    <rPh sb="0" eb="3">
      <t>ジギョウシャ</t>
    </rPh>
    <rPh sb="3" eb="5">
      <t>メイショウ</t>
    </rPh>
    <phoneticPr fontId="12"/>
  </si>
  <si>
    <t>代表者名</t>
    <rPh sb="0" eb="3">
      <t>ダイヒョウシャ</t>
    </rPh>
    <rPh sb="3" eb="4">
      <t>メイ</t>
    </rPh>
    <phoneticPr fontId="12"/>
  </si>
  <si>
    <t>このことについて、関係書類を添えて以下のとおり届け出ます。</t>
  </si>
  <si>
    <t>届　出　者</t>
  </si>
  <si>
    <t>名　　称</t>
  </si>
  <si>
    <t>主たる事務所の所在地</t>
  </si>
  <si>
    <t>(郵便番号</t>
  </si>
  <si>
    <t>　　　　　</t>
  </si>
  <si>
    <t>県</t>
    <rPh sb="0" eb="1">
      <t>ケン</t>
    </rPh>
    <phoneticPr fontId="12"/>
  </si>
  <si>
    <t>群市</t>
    <rPh sb="0" eb="1">
      <t>グン</t>
    </rPh>
    <rPh sb="1" eb="2">
      <t>シ</t>
    </rPh>
    <phoneticPr fontId="12"/>
  </si>
  <si>
    <t>連 絡 先</t>
  </si>
  <si>
    <t>法人である場合その種別</t>
    <rPh sb="5" eb="7">
      <t>バアイ</t>
    </rPh>
    <phoneticPr fontId="12"/>
  </si>
  <si>
    <t>事業所の状況</t>
  </si>
  <si>
    <t>事業所・施設の名称</t>
  </si>
  <si>
    <t>主たる事業所の所在地</t>
    <rPh sb="3" eb="6">
      <t>ジギョウショ</t>
    </rPh>
    <phoneticPr fontId="12"/>
  </si>
  <si>
    <t>届出を行う事業所の状況</t>
    <rPh sb="9" eb="11">
      <t>ジョウキョウ</t>
    </rPh>
    <phoneticPr fontId="12"/>
  </si>
  <si>
    <t>同一所在地において行う　　　　　　　　　　　　　　　事業等の種類</t>
  </si>
  <si>
    <t>指定年</t>
    <rPh sb="0" eb="2">
      <t>シテイ</t>
    </rPh>
    <rPh sb="2" eb="3">
      <t>ネン</t>
    </rPh>
    <phoneticPr fontId="12"/>
  </si>
  <si>
    <t>異動（予定）</t>
  </si>
  <si>
    <t>異動項目</t>
  </si>
  <si>
    <t>市町村が定める単位の有無</t>
    <rPh sb="0" eb="3">
      <t>シチョウソン</t>
    </rPh>
    <rPh sb="4" eb="5">
      <t>サダ</t>
    </rPh>
    <rPh sb="7" eb="9">
      <t>タンイ</t>
    </rPh>
    <rPh sb="10" eb="12">
      <t>ウム</t>
    </rPh>
    <phoneticPr fontId="12"/>
  </si>
  <si>
    <t>月日</t>
    <rPh sb="0" eb="2">
      <t>ガッピ</t>
    </rPh>
    <phoneticPr fontId="12"/>
  </si>
  <si>
    <t>年月日</t>
    <rPh sb="0" eb="3">
      <t>ネンガッピ</t>
    </rPh>
    <phoneticPr fontId="12"/>
  </si>
  <si>
    <t>(※変更の場合)</t>
    <rPh sb="2" eb="4">
      <t>ヘンコウ</t>
    </rPh>
    <rPh sb="5" eb="7">
      <t>バアイ</t>
    </rPh>
    <phoneticPr fontId="12"/>
  </si>
  <si>
    <t>(市町村記載)</t>
    <rPh sb="1" eb="4">
      <t>シチョウソン</t>
    </rPh>
    <rPh sb="4" eb="6">
      <t>キサイ</t>
    </rPh>
    <phoneticPr fontId="12"/>
  </si>
  <si>
    <t>地域密着型サービス</t>
  </si>
  <si>
    <t>夜間対応型訪問介護</t>
    <rPh sb="0" eb="2">
      <t>ヤカン</t>
    </rPh>
    <rPh sb="2" eb="5">
      <t>タイオウガタ</t>
    </rPh>
    <phoneticPr fontId="12"/>
  </si>
  <si>
    <t>2変更</t>
  </si>
  <si>
    <t>3終了</t>
  </si>
  <si>
    <t>1 有</t>
    <rPh sb="2" eb="3">
      <t>ア</t>
    </rPh>
    <phoneticPr fontId="12"/>
  </si>
  <si>
    <t>2 無</t>
    <rPh sb="2" eb="3">
      <t>ナ</t>
    </rPh>
    <phoneticPr fontId="12"/>
  </si>
  <si>
    <t>地域密着型通所介護</t>
    <rPh sb="0" eb="2">
      <t>チイキ</t>
    </rPh>
    <rPh sb="2" eb="4">
      <t>ミッチャク</t>
    </rPh>
    <rPh sb="4" eb="5">
      <t>ガタ</t>
    </rPh>
    <rPh sb="5" eb="7">
      <t>ツウショ</t>
    </rPh>
    <rPh sb="7" eb="9">
      <t>カイゴ</t>
    </rPh>
    <phoneticPr fontId="12"/>
  </si>
  <si>
    <t>療養通所介護</t>
    <rPh sb="0" eb="2">
      <t>リョウヨウ</t>
    </rPh>
    <rPh sb="2" eb="4">
      <t>ツウショ</t>
    </rPh>
    <rPh sb="4" eb="6">
      <t>カイゴ</t>
    </rPh>
    <phoneticPr fontId="12"/>
  </si>
  <si>
    <t>認知症対応型通所介護</t>
    <rPh sb="0" eb="3">
      <t>ニンチショウ</t>
    </rPh>
    <rPh sb="3" eb="6">
      <t>タイオウガタ</t>
    </rPh>
    <rPh sb="6" eb="8">
      <t>ツウショ</t>
    </rPh>
    <rPh sb="8" eb="10">
      <t>カイゴ</t>
    </rPh>
    <phoneticPr fontId="12"/>
  </si>
  <si>
    <t>小規模多機能型居宅介護</t>
    <rPh sb="0" eb="3">
      <t>ショウキボ</t>
    </rPh>
    <rPh sb="3" eb="6">
      <t>タキノウ</t>
    </rPh>
    <rPh sb="6" eb="7">
      <t>ガタ</t>
    </rPh>
    <rPh sb="7" eb="9">
      <t>キョタク</t>
    </rPh>
    <rPh sb="9" eb="11">
      <t>カイゴ</t>
    </rPh>
    <phoneticPr fontId="12"/>
  </si>
  <si>
    <t>認知症対応型共同生活介護</t>
    <rPh sb="0" eb="3">
      <t>ニンチショウ</t>
    </rPh>
    <rPh sb="3" eb="6">
      <t>タイオウガタ</t>
    </rPh>
    <rPh sb="6" eb="8">
      <t>キョウドウ</t>
    </rPh>
    <rPh sb="8" eb="10">
      <t>セイカツ</t>
    </rPh>
    <rPh sb="10" eb="12">
      <t>カイゴ</t>
    </rPh>
    <phoneticPr fontId="1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</si>
  <si>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2"/>
  </si>
  <si>
    <t>地域密着型介護老人福祉施設入所者生活介護</t>
    <rPh sb="0" eb="2">
      <t>チイキ</t>
    </rPh>
    <rPh sb="2" eb="5">
      <t>ミッチャクガタ</t>
    </rPh>
    <rPh sb="5" eb="7">
      <t>カイゴ</t>
    </rPh>
    <rPh sb="7" eb="9">
      <t>ロウジン</t>
    </rPh>
    <rPh sb="9" eb="11">
      <t>フクシ</t>
    </rPh>
    <rPh sb="11" eb="13">
      <t>シセツ</t>
    </rPh>
    <phoneticPr fontId="1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</si>
  <si>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2"/>
  </si>
  <si>
    <t>複合型サービス</t>
    <rPh sb="0" eb="3">
      <t>フクゴウガタ</t>
    </rPh>
    <phoneticPr fontId="12"/>
  </si>
  <si>
    <t>介護予防認知症対応型通所介護</t>
    <rPh sb="0" eb="2">
      <t>カイゴ</t>
    </rPh>
    <rPh sb="2" eb="4">
      <t>ヨボウ</t>
    </rPh>
    <rPh sb="4" eb="7">
      <t>ニンチショウ</t>
    </rPh>
    <rPh sb="7" eb="10">
      <t>タイオウガタ</t>
    </rPh>
    <rPh sb="10" eb="12">
      <t>ツウショ</t>
    </rPh>
    <phoneticPr fontId="1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</si>
  <si>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</si>
  <si>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2"/>
  </si>
  <si>
    <t>居宅介護支援</t>
    <rPh sb="0" eb="2">
      <t>キョタク</t>
    </rPh>
    <phoneticPr fontId="12"/>
  </si>
  <si>
    <t>介護予防支援</t>
    <rPh sb="0" eb="2">
      <t>カイゴ</t>
    </rPh>
    <rPh sb="2" eb="4">
      <t>ヨボウ</t>
    </rPh>
    <phoneticPr fontId="12"/>
  </si>
  <si>
    <t>地域密着型サービス事業所番号等</t>
    <rPh sb="0" eb="2">
      <t>チイキ</t>
    </rPh>
    <rPh sb="2" eb="5">
      <t>ミッチャクガタ</t>
    </rPh>
    <rPh sb="9" eb="12">
      <t>ジギョウショ</t>
    </rPh>
    <rPh sb="12" eb="14">
      <t>バンゴウ</t>
    </rPh>
    <rPh sb="14" eb="15">
      <t>トウ</t>
    </rPh>
    <phoneticPr fontId="12"/>
  </si>
  <si>
    <t>指定を受けている市町村</t>
    <rPh sb="0" eb="2">
      <t>シテイ</t>
    </rPh>
    <rPh sb="3" eb="4">
      <t>ウ</t>
    </rPh>
    <rPh sb="8" eb="11">
      <t>シチョウソン</t>
    </rPh>
    <phoneticPr fontId="12"/>
  </si>
  <si>
    <t>（指定を受けている場合）</t>
    <rPh sb="1" eb="3">
      <t>シテイ</t>
    </rPh>
    <rPh sb="4" eb="5">
      <t>ウ</t>
    </rPh>
    <rPh sb="9" eb="11">
      <t>バアイ</t>
    </rPh>
    <phoneticPr fontId="12"/>
  </si>
  <si>
    <t>既に指定等を受けている事業</t>
    <rPh sb="0" eb="1">
      <t>スデ</t>
    </rPh>
    <rPh sb="2" eb="4">
      <t>シテイ</t>
    </rPh>
    <rPh sb="4" eb="5">
      <t>トウ</t>
    </rPh>
    <rPh sb="6" eb="7">
      <t>ウ</t>
    </rPh>
    <rPh sb="11" eb="13">
      <t>ジギョウ</t>
    </rPh>
    <phoneticPr fontId="12"/>
  </si>
  <si>
    <t>医療機関コード等</t>
    <rPh sb="0" eb="2">
      <t>イリョウ</t>
    </rPh>
    <rPh sb="2" eb="4">
      <t>キカン</t>
    </rPh>
    <rPh sb="7" eb="8">
      <t>トウ</t>
    </rPh>
    <phoneticPr fontId="12"/>
  </si>
  <si>
    <t>変　更　前</t>
  </si>
  <si>
    <t>変　更　後</t>
    <rPh sb="4" eb="5">
      <t>ゴ</t>
    </rPh>
    <phoneticPr fontId="12"/>
  </si>
  <si>
    <t>備考1　「受付番号」欄には記載しないでください。</t>
    <rPh sb="7" eb="9">
      <t>バンゴウ</t>
    </rPh>
    <phoneticPr fontId="12"/>
  </si>
  <si>
    <t>　　2　「法人である場合その種別」欄は、申請者が法人である場合に、「社会福祉法人」「医療法人」「社団法人」</t>
    <rPh sb="10" eb="12">
      <t>バアイ</t>
    </rPh>
    <phoneticPr fontId="12"/>
  </si>
  <si>
    <t>　　　「財団法人」「株式会社」「有限会社」等の別を記入してください。</t>
    <rPh sb="7" eb="8">
      <t>ジン</t>
    </rPh>
    <rPh sb="10" eb="12">
      <t>カブシキ</t>
    </rPh>
    <rPh sb="12" eb="14">
      <t>カイシャ</t>
    </rPh>
    <phoneticPr fontId="12"/>
  </si>
  <si>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</si>
  <si>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</si>
  <si>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</si>
  <si>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</si>
  <si>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</si>
  <si>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</si>
  <si>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</si>
  <si>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　　　有する場合は、適宜欄を補正して、全ての出張所等の状況について記載してください。</t>
  </si>
  <si>
    <t>⑬家族に対する介護等を日常的に行っている児童や、障害者、生活困窮者、難病患者等、高齢者以外の対象者への支援に関する知識等に関する事例検討会、研修等に参加していることが確認できる資料</t>
    <rPh sb="70" eb="72">
      <t>ケンシュウ</t>
    </rPh>
    <rPh sb="72" eb="73">
      <t>ナド</t>
    </rPh>
    <phoneticPr fontId="32"/>
  </si>
  <si>
    <t>介護職員等処遇改善加算</t>
    <rPh sb="0" eb="2">
      <t>カイゴ</t>
    </rPh>
    <rPh sb="2" eb="4">
      <t>ショクイン</t>
    </rPh>
    <rPh sb="4" eb="5">
      <t>トウ</t>
    </rPh>
    <rPh sb="5" eb="7">
      <t>ショグウ</t>
    </rPh>
    <rPh sb="7" eb="9">
      <t>カイゼン</t>
    </rPh>
    <rPh sb="9" eb="11">
      <t>カサン</t>
    </rPh>
    <phoneticPr fontId="38"/>
  </si>
  <si>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8"/>
  </si>
  <si>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8"/>
  </si>
  <si>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8"/>
  </si>
  <si>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8"/>
  </si>
  <si>
    <t>　　　　（別紙8）を添付して下さい。</t>
    <phoneticPr fontId="38"/>
  </si>
  <si>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8"/>
  </si>
  <si>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8"/>
  </si>
  <si>
    <t>　　　12 「看護体制強化加算」については、「看護体制強化加算に係る届出書」（別紙19）を添付してください。</t>
    <phoneticPr fontId="38"/>
  </si>
  <si>
    <t>　　　15 「生活相談員配置等加算」については、「生活相談員配置等加算に係る届出書」（別紙21）を添付してください。</t>
    <phoneticPr fontId="38"/>
  </si>
  <si>
    <t>　　　16 　「入浴介助加算」については、「浴室の平面図等」及び入浴介助加算（Ⅰ）の要件である研修を実施または、実施することが分かる資料等を添付してください。</t>
    <phoneticPr fontId="38"/>
  </si>
  <si>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8"/>
  </si>
  <si>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8"/>
  </si>
  <si>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8"/>
  </si>
  <si>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8"/>
  </si>
  <si>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8"/>
  </si>
  <si>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8"/>
  </si>
  <si>
    <t>　　　　「看取り介護加算」については、「看取り介護体制に係る届出書」（別紙34-2）を添付してください。</t>
    <phoneticPr fontId="38"/>
  </si>
  <si>
    <t>　　　　　また、「看取り連携体制加算」については、「看取り連携体制加算に係る届出書」（別紙13）を添付してください。</t>
    <phoneticPr fontId="38"/>
  </si>
  <si>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8"/>
  </si>
  <si>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8"/>
  </si>
  <si>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8"/>
  </si>
  <si>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8"/>
  </si>
  <si>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8"/>
  </si>
  <si>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8"/>
  </si>
  <si>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8"/>
  </si>
  <si>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8"/>
  </si>
  <si>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8"/>
  </si>
  <si>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8"/>
  </si>
  <si>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8"/>
  </si>
  <si>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8"/>
  </si>
  <si>
    <t>　　　37「高齢者施設等感染対策向上加算Ⅰ」 「高齢者施設等感染対策向上加算Ⅱ」については、「高齢者施設等感染対策向上加算に係る届出書」（別紙35）を添付してください。</t>
    <phoneticPr fontId="38"/>
  </si>
  <si>
    <t>　　　38「専門管理加算」については、「専門管理加算に係る届出書」（様式17）を添付してください。</t>
    <phoneticPr fontId="38"/>
  </si>
  <si>
    <t>　　　39「遠隔死亡診断補助加算」については、「遠隔死亡診断補助加算に係る届出書」（別紙18）を添付してください。</t>
    <phoneticPr fontId="38"/>
  </si>
  <si>
    <t>　　　40「生産性向上推進体制加算」については、「生産性向上推進体制加算に係る届出書」（別紙28）を添付してください。</t>
    <phoneticPr fontId="38"/>
  </si>
  <si>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8"/>
  </si>
  <si>
    <t xml:space="preserve">         42「ケアプランデータ連携システムの活用及び事務職員の配置の体制」については、要件を満たし、かつ居宅介護支援費（Ⅱ）を算定する場合は「２　あり」を選択してください。</t>
    <phoneticPr fontId="38"/>
  </si>
  <si>
    <t xml:space="preserve">         43「口腔連携強化加算」については、「口腔連携強化加算に関する届出書」（別紙11）を添付してください。</t>
    <phoneticPr fontId="38"/>
  </si>
  <si>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8"/>
  </si>
  <si>
    <t>　　４　短期入所療養介護にあっては、同一の施設区分で事業の実施が複数の病棟にわたる場合は、病棟ごとに届け出てください。</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</si>
</sst>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人&quot;"/>
    <numFmt numFmtId="179" formatCode="#,##0.##"/>
    <numFmt numFmtId="180" formatCode="#,##0.0;[Red]\-#,##0.0"/>
    <numFmt numFmtId="181" formatCode="#,##0.0&quot;人&quot;"/>
  </numFmts>
  <fonts count="46">
    <font>
      <sz val="11"/>
      <color theme="1"/>
      <name val="ＭＳ Ｐゴシック"/>
      <family val="2"/>
      <charset val="128"/>
      <scheme val="minor"/>
    </font>
    <font>
      <sz val="6"/>
      <name val="ＭＳ Ｐゴシック"/>
      <family val="2"/>
      <charset val="128"/>
      <scheme val="minor"/>
    </font>
    <font>
      <sz val="6"/>
      <color theme="1"/>
      <name val="ＭＳ 明朝"/>
      <family val="1"/>
      <charset val="128"/>
    </font>
    <font>
      <sz val="9"/>
      <color theme="1"/>
      <name val="ＭＳ 明朝"/>
      <family val="1"/>
      <charset val="128"/>
    </font>
    <font>
      <b/>
      <sz val="9"/>
      <color theme="1"/>
      <name val="ＭＳ 明朝"/>
      <family val="1"/>
      <charset val="128"/>
    </font>
    <font>
      <sz val="8"/>
      <name val="ＭＳ Ｐゴシック"/>
      <family val="3"/>
      <charset val="128"/>
    </font>
    <font>
      <sz val="9"/>
      <name val="ＭＳ 明朝"/>
      <family val="1"/>
      <charset val="128"/>
    </font>
    <font>
      <sz val="9"/>
      <color rgb="FFFF0000"/>
      <name val="ＭＳ 明朝"/>
      <family val="1"/>
      <charset val="128"/>
    </font>
    <font>
      <sz val="11"/>
      <name val="ＭＳ Ｐゴシック"/>
      <family val="3"/>
      <charset val="128"/>
    </font>
    <font>
      <b/>
      <sz val="9"/>
      <name val="ＭＳ 明朝"/>
      <family val="1"/>
      <charset val="128"/>
    </font>
    <font>
      <b/>
      <sz val="12"/>
      <name val="ＭＳ 明朝"/>
      <family val="1"/>
      <charset val="128"/>
    </font>
    <font>
      <sz val="11"/>
      <name val="HGSｺﾞｼｯｸM"/>
      <family val="3"/>
      <charset val="128"/>
    </font>
    <font>
      <sz val="6"/>
      <name val="ＭＳ Ｐゴシック"/>
      <family val="3"/>
      <charset val="128"/>
    </font>
    <font>
      <sz val="14"/>
      <name val="HGSｺﾞｼｯｸM"/>
      <family val="3"/>
      <charset val="128"/>
    </font>
    <font>
      <sz val="11"/>
      <name val="ＭＳ ゴシック"/>
      <family val="3"/>
      <charset val="128"/>
    </font>
    <font>
      <sz val="16"/>
      <name val="HGSｺﾞｼｯｸM"/>
      <family val="3"/>
    </font>
    <font>
      <b/>
      <sz val="12"/>
      <name val="HGSｺﾞｼｯｸM"/>
      <family val="3"/>
    </font>
    <font>
      <b/>
      <sz val="16"/>
      <name val="HGSｺﾞｼｯｸM"/>
      <family val="3"/>
      <charset val="128"/>
    </font>
    <font>
      <b/>
      <sz val="14"/>
      <name val="HGSｺﾞｼｯｸM"/>
      <family val="3"/>
      <charset val="128"/>
    </font>
    <font>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sz val="11"/>
      <color theme="1"/>
      <name val="ＭＳ Ｐゴシック"/>
      <family val="2"/>
      <charset val="128"/>
      <scheme val="minor"/>
    </font>
    <font>
      <b/>
      <sz val="12"/>
      <name val="HGSｺﾞｼｯｸM"/>
      <family val="3"/>
      <charset val="128"/>
    </font>
    <font>
      <sz val="16"/>
      <name val="HGSｺﾞｼｯｸM"/>
      <family val="3"/>
      <charset val="128"/>
    </font>
    <font>
      <sz val="6"/>
      <name val="ＭＳ Ｐゴシック"/>
      <family val="3"/>
      <charset val="128"/>
      <scheme val="minor"/>
    </font>
    <font>
      <u/>
      <sz val="9"/>
      <color rgb="FFFF0000"/>
      <name val="ＭＳ 明朝"/>
      <family val="1"/>
      <charset val="128"/>
    </font>
    <font>
      <b/>
      <sz val="11"/>
      <color theme="1"/>
      <name val="ＭＳ Ｐゴシック"/>
      <family val="3"/>
      <charset val="128"/>
      <scheme val="minor"/>
    </font>
    <font>
      <sz val="9"/>
      <color theme="1"/>
      <name val="ＭＳ Ｐゴシック"/>
      <family val="3"/>
      <charset val="128"/>
      <scheme val="minor"/>
    </font>
    <font>
      <sz val="11"/>
      <name val="ＭＳ Ｐゴシック"/>
      <family val="3"/>
    </font>
    <font>
      <sz val="11"/>
      <name val="HGSｺﾞｼｯｸM"/>
      <family val="3"/>
    </font>
    <font>
      <sz val="6"/>
      <name val="ＭＳ Ｐゴシック"/>
      <family val="3"/>
    </font>
    <font>
      <sz val="10"/>
      <name val="HGSｺﾞｼｯｸM"/>
      <family val="3"/>
    </font>
    <font>
      <sz val="11"/>
      <color indexed="10"/>
      <name val="HGSｺﾞｼｯｸM"/>
      <family val="3"/>
    </font>
    <font>
      <strike/>
      <sz val="11"/>
      <name val="ＭＳ Ｐゴシック"/>
      <family val="3"/>
    </font>
    <font>
      <b/>
      <sz val="11"/>
      <name val="HGSｺﾞｼｯｸM"/>
      <family val="3"/>
    </font>
    <font>
      <sz val="10"/>
      <name val="HGSｺﾞｼｯｸM"/>
      <family val="3"/>
      <charset val="128"/>
    </font>
    <font>
      <sz val="10.5"/>
      <name val="ＭＳ 明朝"/>
      <family val="1"/>
      <charset val="128"/>
    </font>
    <font>
      <sz val="1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8" tint="0.79995117038483843"/>
        <bgColor indexed="64"/>
      </patternFill>
    </fill>
  </fills>
  <borders count="10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diagonalUp="1">
      <left style="thin">
        <color auto="1"/>
      </left>
      <right style="thin">
        <color auto="1"/>
      </right>
      <top style="thin">
        <color auto="1"/>
      </top>
      <bottom style="dashed">
        <color auto="1"/>
      </bottom>
      <diagonal style="thin">
        <color auto="1"/>
      </diagonal>
    </border>
    <border diagonalUp="1">
      <left style="thin">
        <color auto="1"/>
      </left>
      <right style="thin">
        <color auto="1"/>
      </right>
      <top style="dashed">
        <color auto="1"/>
      </top>
      <bottom style="dashed">
        <color auto="1"/>
      </bottom>
      <diagonal style="thin">
        <color auto="1"/>
      </diagonal>
    </border>
    <border diagonalUp="1">
      <left style="thin">
        <color auto="1"/>
      </left>
      <right style="thin">
        <color auto="1"/>
      </right>
      <top style="dashed">
        <color auto="1"/>
      </top>
      <bottom style="thin">
        <color auto="1"/>
      </bottom>
      <diagonal style="thin">
        <color auto="1"/>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top style="thin">
        <color indexed="64"/>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thin">
        <color indexed="64"/>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style="dashed">
        <color indexed="64"/>
      </bottom>
      <diagonal style="thin">
        <color indexed="64"/>
      </diagonal>
    </border>
    <border>
      <left style="medium">
        <color auto="1"/>
      </left>
      <right style="medium">
        <color auto="1"/>
      </right>
      <top/>
      <bottom style="thin">
        <color auto="1"/>
      </bottom>
      <diagonal/>
    </border>
    <border>
      <left style="dashed">
        <color auto="1"/>
      </left>
      <right/>
      <top style="thin">
        <color auto="1"/>
      </top>
      <bottom/>
      <diagonal/>
    </border>
    <border>
      <left/>
      <right style="dashed">
        <color auto="1"/>
      </right>
      <top/>
      <bottom style="thin">
        <color auto="1"/>
      </bottom>
      <diagonal/>
    </border>
    <border>
      <left/>
      <right/>
      <top style="thin">
        <color auto="1"/>
      </top>
      <bottom style="double">
        <color auto="1"/>
      </bottom>
      <diagonal/>
    </border>
    <border>
      <left/>
      <right style="dashed">
        <color auto="1"/>
      </right>
      <top style="thin">
        <color auto="1"/>
      </top>
      <bottom style="double">
        <color auto="1"/>
      </bottom>
      <diagonal/>
    </border>
    <border>
      <left style="dashed">
        <color auto="1"/>
      </left>
      <right style="dashed">
        <color auto="1"/>
      </right>
      <top style="thin">
        <color auto="1"/>
      </top>
      <bottom/>
      <diagonal/>
    </border>
    <border>
      <left style="thin">
        <color auto="1"/>
      </left>
      <right style="dashed">
        <color auto="1"/>
      </right>
      <top style="thin">
        <color auto="1"/>
      </top>
      <bottom style="thin">
        <color auto="1"/>
      </bottom>
      <diagonal/>
    </border>
    <border diagonalUp="1">
      <left style="thin">
        <color auto="1"/>
      </left>
      <right style="thin">
        <color auto="1"/>
      </right>
      <top style="dashed">
        <color auto="1"/>
      </top>
      <bottom/>
      <diagonal style="thin">
        <color auto="1"/>
      </diagonal>
    </border>
  </borders>
  <cellStyleXfs count="11">
    <xf numFmtId="0" fontId="0" fillId="0" borderId="0">
      <alignment vertical="center"/>
    </xf>
    <xf numFmtId="0" fontId="5" fillId="0" borderId="0"/>
    <xf numFmtId="0" fontId="8" fillId="0" borderId="0"/>
    <xf numFmtId="0" fontId="14" fillId="0" borderId="0"/>
    <xf numFmtId="38" fontId="8" fillId="0" borderId="0" applyFont="0" applyFill="0" applyBorder="0" applyAlignment="0" applyProtection="0"/>
    <xf numFmtId="0" fontId="8" fillId="0" borderId="0"/>
    <xf numFmtId="0" fontId="14" fillId="0" borderId="0"/>
    <xf numFmtId="0" fontId="8" fillId="0" borderId="0"/>
    <xf numFmtId="38" fontId="29" fillId="0" borderId="0" applyFont="0" applyFill="0" applyBorder="0" applyProtection="0"/>
    <xf numFmtId="0" fontId="36" fillId="0" borderId="0"/>
    <xf numFmtId="0" fontId="36" fillId="0" borderId="0"/>
  </cellStyleXfs>
  <cellXfs count="615">
    <xf numFmtId="0" fontId="0" fillId="0" borderId="0" xfId="0">
      <alignment vertical="center"/>
    </xf>
    <xf numFmtId="0" fontId="3" fillId="2" borderId="0" xfId="0" applyFont="1" applyFill="1">
      <alignment vertical="center"/>
    </xf>
    <xf numFmtId="0" fontId="2" fillId="2" borderId="1" xfId="0" applyFont="1" applyFill="1" applyBorder="1" applyAlignment="1">
      <alignment vertical="center" textRotation="255"/>
    </xf>
    <xf numFmtId="0" fontId="3" fillId="2" borderId="1" xfId="0" applyFont="1" applyFill="1" applyBorder="1" applyAlignment="1">
      <alignment horizontal="center" vertical="center" wrapText="1"/>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6" fillId="2" borderId="6" xfId="0" applyFont="1" applyFill="1" applyBorder="1">
      <alignment vertical="center"/>
    </xf>
    <xf numFmtId="0" fontId="3" fillId="2" borderId="7"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6" xfId="0" applyFont="1" applyFill="1" applyBorder="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8" fillId="0" borderId="0" xfId="0" applyFont="1" applyAlignment="1">
      <alignment horizontal="left" vertical="center"/>
    </xf>
    <xf numFmtId="0" fontId="17" fillId="0" borderId="0" xfId="0" applyFont="1">
      <alignment vertical="center"/>
    </xf>
    <xf numFmtId="0" fontId="17" fillId="0" borderId="0" xfId="0" applyFont="1" applyAlignment="1" applyProtection="1">
      <alignment horizontal="right" vertical="center"/>
      <protection locked="0"/>
    </xf>
    <xf numFmtId="0" fontId="17" fillId="0" borderId="0" xfId="0" applyFont="1" applyProtection="1">
      <alignment vertical="center"/>
      <protection locked="0"/>
    </xf>
    <xf numFmtId="0" fontId="18" fillId="0" borderId="0" xfId="0" applyFont="1" applyAlignment="1">
      <alignment horizontal="right" vertical="center"/>
    </xf>
    <xf numFmtId="0" fontId="18" fillId="2" borderId="0" xfId="0" applyFont="1" applyFill="1" applyAlignment="1">
      <alignment horizontal="center" vertical="center"/>
    </xf>
    <xf numFmtId="0" fontId="18" fillId="2" borderId="0" xfId="0" applyFont="1" applyFill="1" applyAlignment="1">
      <alignment horizontal="right" vertical="center"/>
    </xf>
    <xf numFmtId="0" fontId="18" fillId="2" borderId="0" xfId="0" applyFont="1" applyFill="1">
      <alignment vertical="center"/>
    </xf>
    <xf numFmtId="0" fontId="18" fillId="0" borderId="0" xfId="0" applyFont="1">
      <alignment vertical="center"/>
    </xf>
    <xf numFmtId="0" fontId="17" fillId="2" borderId="0" xfId="0" applyFont="1" applyFill="1" applyAlignment="1">
      <alignment horizontal="right" vertical="center"/>
    </xf>
    <xf numFmtId="0" fontId="17" fillId="2" borderId="0" xfId="0" applyFont="1" applyFill="1">
      <alignment vertical="center"/>
    </xf>
    <xf numFmtId="0" fontId="17" fillId="2" borderId="0" xfId="0" applyFont="1" applyFill="1" applyAlignment="1">
      <alignment horizontal="center" vertical="center"/>
    </xf>
    <xf numFmtId="0" fontId="13" fillId="2" borderId="0" xfId="0" applyFont="1" applyFill="1" applyAlignment="1">
      <alignment horizontal="centerContinuous" vertical="center"/>
    </xf>
    <xf numFmtId="0" fontId="13" fillId="0" borderId="0" xfId="0" applyFont="1">
      <alignment vertical="center"/>
    </xf>
    <xf numFmtId="0" fontId="13" fillId="0" borderId="0" xfId="0" applyFont="1" applyAlignment="1">
      <alignment horizontal="left" vertical="center"/>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pplyProtection="1">
      <alignment horizontal="right" vertical="center"/>
      <protection locked="0"/>
    </xf>
    <xf numFmtId="0" fontId="19" fillId="0" borderId="0" xfId="0" applyFont="1" applyProtection="1">
      <alignment vertical="center"/>
      <protection locked="0"/>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9" fillId="0" borderId="0" xfId="0" applyFont="1" applyAlignment="1">
      <alignment vertical="center" shrinkToFit="1"/>
    </xf>
    <xf numFmtId="0" fontId="11" fillId="0" borderId="0" xfId="0" applyFont="1" applyAlignment="1">
      <alignment vertical="center" shrinkToFit="1"/>
    </xf>
    <xf numFmtId="0" fontId="19" fillId="0" borderId="34" xfId="0" applyFont="1" applyBorder="1">
      <alignment vertical="center"/>
    </xf>
    <xf numFmtId="0" fontId="13" fillId="2" borderId="0" xfId="0" applyFont="1" applyFill="1">
      <alignment vertical="center"/>
    </xf>
    <xf numFmtId="0" fontId="13" fillId="0" borderId="0" xfId="0" applyFont="1" applyAlignment="1">
      <alignment horizontal="centerContinuous" vertical="center"/>
    </xf>
    <xf numFmtId="178" fontId="13" fillId="2" borderId="0" xfId="0" applyNumberFormat="1" applyFont="1" applyFill="1" applyAlignment="1">
      <alignment horizontal="center" vertical="center"/>
    </xf>
    <xf numFmtId="179" fontId="13" fillId="0" borderId="0" xfId="0" applyNumberFormat="1" applyFont="1">
      <alignment vertical="center"/>
    </xf>
    <xf numFmtId="180" fontId="13" fillId="2" borderId="0" xfId="8" applyNumberFormat="1" applyFont="1" applyFill="1" applyBorder="1" applyAlignment="1" applyProtection="1">
      <alignment horizontal="right" vertical="center"/>
    </xf>
    <xf numFmtId="180" fontId="13" fillId="2" borderId="0" xfId="8" applyNumberFormat="1" applyFont="1" applyFill="1" applyBorder="1" applyAlignment="1" applyProtection="1">
      <alignment vertical="center"/>
    </xf>
    <xf numFmtId="176" fontId="13" fillId="2" borderId="0" xfId="0" applyNumberFormat="1" applyFont="1" applyFill="1">
      <alignment vertical="center"/>
    </xf>
    <xf numFmtId="0" fontId="13" fillId="0" borderId="0" xfId="0" applyFont="1" applyAlignment="1">
      <alignment horizontal="right" vertical="center"/>
    </xf>
    <xf numFmtId="0" fontId="20" fillId="0" borderId="0" xfId="0" applyFont="1">
      <alignment vertical="center"/>
    </xf>
    <xf numFmtId="0" fontId="13" fillId="2" borderId="0" xfId="0" applyFont="1" applyFill="1" applyAlignment="1">
      <alignment horizontal="left" vertical="center"/>
    </xf>
    <xf numFmtId="0" fontId="13" fillId="0" borderId="0" xfId="0" applyFont="1" applyAlignment="1">
      <alignment vertical="center" wrapText="1"/>
    </xf>
    <xf numFmtId="0" fontId="13" fillId="0" borderId="0" xfId="0" applyFont="1" applyAlignment="1">
      <alignment horizontal="justify" vertical="center" wrapText="1"/>
    </xf>
    <xf numFmtId="0" fontId="19" fillId="0" borderId="0" xfId="0" applyFont="1" applyAlignment="1" applyProtection="1">
      <alignment horizontal="left"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justify" vertical="center" wrapText="1"/>
      <protection locked="0"/>
    </xf>
    <xf numFmtId="0" fontId="19" fillId="0" borderId="0" xfId="0" applyFont="1" applyAlignment="1">
      <alignment vertical="center" wrapText="1"/>
    </xf>
    <xf numFmtId="0" fontId="19" fillId="0" borderId="0" xfId="0" applyFont="1" applyAlignment="1">
      <alignment horizontal="justify" vertical="center" wrapText="1"/>
    </xf>
    <xf numFmtId="0" fontId="0" fillId="2" borderId="0" xfId="0" applyFill="1">
      <alignment vertical="center"/>
    </xf>
    <xf numFmtId="0" fontId="18" fillId="2" borderId="0" xfId="0" applyFont="1" applyFill="1" applyAlignment="1">
      <alignment horizontal="left" vertical="center"/>
    </xf>
    <xf numFmtId="0" fontId="19" fillId="2" borderId="0" xfId="0" applyFont="1" applyFill="1">
      <alignment vertical="center"/>
    </xf>
    <xf numFmtId="0" fontId="19" fillId="3" borderId="1" xfId="0" applyFont="1" applyFill="1" applyBorder="1" applyAlignment="1">
      <alignment horizontal="left" vertical="center"/>
    </xf>
    <xf numFmtId="0" fontId="19" fillId="4" borderId="1" xfId="0" applyFont="1" applyFill="1" applyBorder="1" applyAlignment="1">
      <alignment horizontal="left" vertical="center"/>
    </xf>
    <xf numFmtId="0" fontId="21" fillId="2" borderId="0" xfId="0" applyFont="1" applyFill="1" applyAlignment="1">
      <alignment horizontal="left" vertical="center"/>
    </xf>
    <xf numFmtId="0" fontId="19" fillId="2" borderId="1" xfId="0" applyFont="1" applyFill="1" applyBorder="1" applyAlignment="1">
      <alignment horizontal="center" vertical="center"/>
    </xf>
    <xf numFmtId="0" fontId="19" fillId="2" borderId="1" xfId="0" applyFont="1" applyFill="1" applyBorder="1" applyAlignment="1">
      <alignment horizontal="left" vertical="center"/>
    </xf>
    <xf numFmtId="0" fontId="22" fillId="2" borderId="0" xfId="0" applyFont="1" applyFill="1" applyAlignment="1">
      <alignment horizontal="left" vertical="center"/>
    </xf>
    <xf numFmtId="0" fontId="19" fillId="2" borderId="0" xfId="0" applyFont="1" applyFill="1" applyAlignment="1">
      <alignment horizontal="left" vertical="center" wrapText="1"/>
    </xf>
    <xf numFmtId="0" fontId="22" fillId="2" borderId="0" xfId="0" applyFont="1" applyFill="1">
      <alignment vertical="center"/>
    </xf>
    <xf numFmtId="0" fontId="22" fillId="2" borderId="0" xfId="0" applyFont="1" applyFill="1" applyAlignment="1">
      <alignment vertical="center" shrinkToFit="1"/>
    </xf>
    <xf numFmtId="0" fontId="25" fillId="2" borderId="0" xfId="0" applyFont="1" applyFill="1" applyAlignment="1">
      <alignment vertical="center" shrinkToFit="1"/>
    </xf>
    <xf numFmtId="0" fontId="19" fillId="2" borderId="0" xfId="0" applyFont="1" applyFill="1" applyAlignment="1">
      <alignment vertical="center" wrapText="1"/>
    </xf>
    <xf numFmtId="0" fontId="19" fillId="2" borderId="0" xfId="0" applyFont="1" applyFill="1" applyAlignment="1">
      <alignment vertical="center" textRotation="90"/>
    </xf>
    <xf numFmtId="0" fontId="26" fillId="2" borderId="0" xfId="0" applyFont="1" applyFill="1" applyAlignment="1">
      <alignment horizontal="left" vertical="center"/>
    </xf>
    <xf numFmtId="0" fontId="26" fillId="0" borderId="0" xfId="0" applyFont="1" applyAlignment="1">
      <alignment horizontal="left" vertical="center"/>
    </xf>
    <xf numFmtId="0" fontId="28" fillId="2" borderId="0" xfId="0" applyFont="1" applyFill="1">
      <alignment vertical="center"/>
    </xf>
    <xf numFmtId="0" fontId="28" fillId="2" borderId="1" xfId="0" applyFont="1" applyFill="1" applyBorder="1" applyAlignment="1">
      <alignment horizontal="center" vertical="center"/>
    </xf>
    <xf numFmtId="0" fontId="28" fillId="2" borderId="1" xfId="0" applyFont="1" applyFill="1" applyBorder="1" applyAlignment="1">
      <alignment vertical="center" shrinkToFit="1"/>
    </xf>
    <xf numFmtId="0" fontId="28" fillId="2" borderId="35" xfId="0" applyFont="1" applyFill="1" applyBorder="1" applyAlignment="1">
      <alignment horizontal="center" vertical="center" shrinkToFit="1"/>
    </xf>
    <xf numFmtId="0" fontId="28" fillId="2" borderId="38" xfId="0" applyFont="1" applyFill="1" applyBorder="1" applyAlignment="1">
      <alignment horizontal="center" vertical="center"/>
    </xf>
    <xf numFmtId="0" fontId="28" fillId="2" borderId="39" xfId="0" applyFont="1" applyFill="1" applyBorder="1" applyAlignment="1">
      <alignment horizontal="center" vertical="center"/>
    </xf>
    <xf numFmtId="0" fontId="28" fillId="2" borderId="41" xfId="0" applyFont="1" applyFill="1" applyBorder="1">
      <alignment vertical="center"/>
    </xf>
    <xf numFmtId="0" fontId="28" fillId="2" borderId="42" xfId="0" applyFont="1" applyFill="1" applyBorder="1">
      <alignment vertical="center"/>
    </xf>
    <xf numFmtId="0" fontId="28" fillId="2" borderId="1" xfId="0" applyFont="1" applyFill="1" applyBorder="1">
      <alignment vertical="center"/>
    </xf>
    <xf numFmtId="0" fontId="28" fillId="2" borderId="21" xfId="0" applyFont="1" applyFill="1" applyBorder="1">
      <alignment vertical="center"/>
    </xf>
    <xf numFmtId="0" fontId="28" fillId="2" borderId="23" xfId="0" applyFont="1" applyFill="1" applyBorder="1">
      <alignment vertical="center"/>
    </xf>
    <xf numFmtId="0" fontId="28" fillId="2" borderId="24" xfId="0" applyFont="1" applyFill="1" applyBorder="1">
      <alignment vertical="center"/>
    </xf>
    <xf numFmtId="0" fontId="3" fillId="2" borderId="1" xfId="0" applyFont="1" applyFill="1" applyBorder="1" applyAlignment="1">
      <alignment horizontal="center" vertical="center"/>
    </xf>
    <xf numFmtId="0" fontId="3" fillId="2" borderId="0" xfId="0" applyFont="1" applyFill="1" applyAlignment="1">
      <alignment vertical="center" wrapText="1"/>
    </xf>
    <xf numFmtId="0" fontId="3" fillId="2" borderId="5" xfId="0" applyFont="1" applyFill="1" applyBorder="1" applyAlignment="1">
      <alignment horizontal="left" vertical="top" wrapText="1"/>
    </xf>
    <xf numFmtId="0" fontId="3" fillId="2" borderId="5" xfId="0" applyFont="1" applyFill="1" applyBorder="1" applyAlignment="1">
      <alignment vertical="center" wrapText="1"/>
    </xf>
    <xf numFmtId="0" fontId="17" fillId="0" borderId="0" xfId="0" applyFont="1" applyAlignment="1">
      <alignment horizontal="center" vertical="center"/>
    </xf>
    <xf numFmtId="0" fontId="13" fillId="0" borderId="0" xfId="0" applyFont="1" applyAlignment="1">
      <alignment horizontal="center" vertical="center"/>
    </xf>
    <xf numFmtId="0" fontId="13" fillId="2" borderId="0" xfId="0" applyFont="1" applyFill="1" applyAlignment="1">
      <alignment horizontal="center" vertical="center"/>
    </xf>
    <xf numFmtId="0" fontId="19" fillId="2" borderId="0" xfId="0" applyFont="1" applyFill="1" applyAlignment="1">
      <alignment horizontal="left" vertical="center"/>
    </xf>
    <xf numFmtId="0" fontId="7" fillId="2" borderId="5" xfId="0" applyFont="1" applyFill="1" applyBorder="1">
      <alignment vertical="center"/>
    </xf>
    <xf numFmtId="0" fontId="7" fillId="2" borderId="0" xfId="0" applyFont="1" applyFill="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2" borderId="6"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3" xfId="0" applyFont="1" applyFill="1" applyBorder="1">
      <alignment vertical="center"/>
    </xf>
    <xf numFmtId="0" fontId="3" fillId="2" borderId="15" xfId="0" applyFont="1" applyFill="1" applyBorder="1">
      <alignment vertical="center"/>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15" fillId="0" borderId="0" xfId="10" applyFont="1" applyAlignment="1">
      <alignment vertical="center"/>
    </xf>
    <xf numFmtId="0" fontId="15" fillId="0" borderId="0" xfId="10" applyFont="1" applyAlignment="1">
      <alignment horizontal="center" vertical="center"/>
    </xf>
    <xf numFmtId="0" fontId="37" fillId="0" borderId="0" xfId="10" applyFont="1" applyAlignment="1">
      <alignment horizontal="left" vertical="center"/>
    </xf>
    <xf numFmtId="0" fontId="37" fillId="0" borderId="0" xfId="10" applyFont="1" applyAlignment="1">
      <alignment horizontal="center" vertical="center"/>
    </xf>
    <xf numFmtId="0" fontId="37" fillId="0" borderId="16" xfId="10" applyFont="1" applyBorder="1" applyAlignment="1">
      <alignment horizontal="center" vertical="center"/>
    </xf>
    <xf numFmtId="0" fontId="37" fillId="0" borderId="17" xfId="10" applyFont="1" applyBorder="1" applyAlignment="1">
      <alignment horizontal="center" vertical="center"/>
    </xf>
    <xf numFmtId="0" fontId="37" fillId="0" borderId="15" xfId="10" applyFont="1" applyBorder="1" applyAlignment="1">
      <alignment horizontal="center" vertical="center"/>
    </xf>
    <xf numFmtId="0" fontId="36" fillId="0" borderId="0" xfId="10" applyAlignment="1">
      <alignment horizontal="center" vertical="center"/>
    </xf>
    <xf numFmtId="0" fontId="37" fillId="0" borderId="3" xfId="10" applyFont="1" applyBorder="1" applyAlignment="1">
      <alignment vertical="center"/>
    </xf>
    <xf numFmtId="0" fontId="37" fillId="0" borderId="3" xfId="10" applyFont="1" applyBorder="1" applyAlignment="1">
      <alignment vertical="center" wrapText="1"/>
    </xf>
    <xf numFmtId="0" fontId="37" fillId="0" borderId="4" xfId="10" applyFont="1" applyBorder="1" applyAlignment="1">
      <alignment vertical="center" wrapText="1"/>
    </xf>
    <xf numFmtId="0" fontId="36" fillId="0" borderId="7" xfId="10" applyBorder="1" applyAlignment="1">
      <alignment horizontal="center" vertical="center"/>
    </xf>
    <xf numFmtId="0" fontId="37" fillId="0" borderId="0" xfId="10" applyFont="1" applyAlignment="1">
      <alignment vertical="center"/>
    </xf>
    <xf numFmtId="0" fontId="37" fillId="0" borderId="0" xfId="10" applyFont="1" applyAlignment="1">
      <alignment vertical="center" wrapText="1"/>
    </xf>
    <xf numFmtId="0" fontId="37" fillId="0" borderId="8" xfId="10" applyFont="1" applyBorder="1" applyAlignment="1">
      <alignment vertical="center" wrapText="1"/>
    </xf>
    <xf numFmtId="0" fontId="37" fillId="0" borderId="2" xfId="10" applyFont="1" applyBorder="1" applyAlignment="1">
      <alignment vertical="center"/>
    </xf>
    <xf numFmtId="0" fontId="37" fillId="0" borderId="4" xfId="10" applyFont="1" applyBorder="1" applyAlignment="1">
      <alignment horizontal="center" vertical="center"/>
    </xf>
    <xf numFmtId="0" fontId="37" fillId="0" borderId="6" xfId="10" applyFont="1" applyBorder="1" applyAlignment="1">
      <alignment vertical="center"/>
    </xf>
    <xf numFmtId="0" fontId="37" fillId="0" borderId="2" xfId="10" applyFont="1" applyBorder="1" applyAlignment="1">
      <alignment horizontal="left" vertical="center"/>
    </xf>
    <xf numFmtId="0" fontId="37" fillId="0" borderId="2" xfId="10" applyFont="1" applyBorder="1" applyAlignment="1">
      <alignment horizontal="center" vertical="center" wrapText="1"/>
    </xf>
    <xf numFmtId="0" fontId="37" fillId="0" borderId="4" xfId="10" applyFont="1" applyBorder="1" applyAlignment="1">
      <alignment vertical="center"/>
    </xf>
    <xf numFmtId="0" fontId="36" fillId="0" borderId="3" xfId="10" applyBorder="1" applyAlignment="1">
      <alignment vertical="center"/>
    </xf>
    <xf numFmtId="0" fontId="36" fillId="0" borderId="4" xfId="10" applyBorder="1" applyAlignment="1">
      <alignment vertical="center"/>
    </xf>
    <xf numFmtId="0" fontId="36" fillId="0" borderId="2" xfId="10" applyBorder="1" applyAlignment="1">
      <alignment horizontal="center" vertical="center"/>
    </xf>
    <xf numFmtId="0" fontId="37" fillId="0" borderId="4" xfId="10" applyFont="1" applyBorder="1" applyAlignment="1">
      <alignment vertical="top"/>
    </xf>
    <xf numFmtId="0" fontId="37" fillId="0" borderId="7" xfId="10" applyFont="1" applyBorder="1" applyAlignment="1">
      <alignment vertical="center"/>
    </xf>
    <xf numFmtId="0" fontId="37" fillId="0" borderId="8" xfId="10" applyFont="1" applyBorder="1" applyAlignment="1">
      <alignment horizontal="center" vertical="center"/>
    </xf>
    <xf numFmtId="0" fontId="37" fillId="0" borderId="5" xfId="10" applyFont="1" applyBorder="1" applyAlignment="1">
      <alignment vertical="center"/>
    </xf>
    <xf numFmtId="0" fontId="37" fillId="0" borderId="7" xfId="10" applyFont="1" applyBorder="1" applyAlignment="1">
      <alignment horizontal="left" vertical="center"/>
    </xf>
    <xf numFmtId="0" fontId="37" fillId="0" borderId="7" xfId="10" applyFont="1" applyBorder="1" applyAlignment="1">
      <alignment horizontal="center" vertical="center" wrapText="1"/>
    </xf>
    <xf numFmtId="0" fontId="37" fillId="0" borderId="8" xfId="10" applyFont="1" applyBorder="1" applyAlignment="1">
      <alignment vertical="center"/>
    </xf>
    <xf numFmtId="0" fontId="36" fillId="0" borderId="0" xfId="10" applyAlignment="1">
      <alignment vertical="center"/>
    </xf>
    <xf numFmtId="0" fontId="36" fillId="0" borderId="8" xfId="10" applyBorder="1" applyAlignment="1">
      <alignment vertical="center"/>
    </xf>
    <xf numFmtId="0" fontId="37" fillId="0" borderId="8" xfId="10" applyFont="1" applyBorder="1" applyAlignment="1">
      <alignment vertical="top"/>
    </xf>
    <xf numFmtId="0" fontId="37" fillId="0" borderId="18" xfId="10" applyFont="1" applyBorder="1" applyAlignment="1">
      <alignment horizontal="left" vertical="center"/>
    </xf>
    <xf numFmtId="0" fontId="36" fillId="0" borderId="77" xfId="10" applyBorder="1" applyAlignment="1">
      <alignment horizontal="center" vertical="center"/>
    </xf>
    <xf numFmtId="0" fontId="37" fillId="0" borderId="76" xfId="10" applyFont="1" applyBorder="1" applyAlignment="1">
      <alignment vertical="center"/>
    </xf>
    <xf numFmtId="0" fontId="36" fillId="0" borderId="76" xfId="10" applyBorder="1" applyAlignment="1">
      <alignment vertical="center"/>
    </xf>
    <xf numFmtId="0" fontId="36" fillId="0" borderId="76" xfId="10" applyBorder="1" applyAlignment="1">
      <alignment horizontal="center" vertical="center"/>
    </xf>
    <xf numFmtId="0" fontId="36" fillId="0" borderId="75" xfId="10" applyBorder="1" applyAlignment="1">
      <alignment vertical="center"/>
    </xf>
    <xf numFmtId="0" fontId="37" fillId="0" borderId="0" xfId="10" applyFont="1" applyAlignment="1">
      <alignment vertical="top"/>
    </xf>
    <xf numFmtId="0" fontId="36" fillId="0" borderId="82" xfId="10" applyBorder="1" applyAlignment="1">
      <alignment horizontal="left" vertical="center"/>
    </xf>
    <xf numFmtId="0" fontId="36" fillId="0" borderId="81" xfId="10" applyBorder="1" applyAlignment="1">
      <alignment horizontal="left" vertical="center"/>
    </xf>
    <xf numFmtId="0" fontId="36" fillId="0" borderId="79" xfId="10" applyBorder="1" applyAlignment="1">
      <alignment vertical="center"/>
    </xf>
    <xf numFmtId="0" fontId="36" fillId="0" borderId="78" xfId="10" applyBorder="1" applyAlignment="1">
      <alignment vertical="center"/>
    </xf>
    <xf numFmtId="0" fontId="37" fillId="0" borderId="7" xfId="10" applyFont="1" applyBorder="1" applyAlignment="1">
      <alignment vertical="top"/>
    </xf>
    <xf numFmtId="0" fontId="37" fillId="0" borderId="76" xfId="10" applyFont="1" applyBorder="1" applyAlignment="1">
      <alignment horizontal="left" vertical="center"/>
    </xf>
    <xf numFmtId="0" fontId="37" fillId="0" borderId="18" xfId="10" applyFont="1" applyBorder="1" applyAlignment="1">
      <alignment horizontal="left" vertical="center" wrapText="1"/>
    </xf>
    <xf numFmtId="0" fontId="37" fillId="0" borderId="9" xfId="10" applyFont="1" applyBorder="1" applyAlignment="1">
      <alignment vertical="center"/>
    </xf>
    <xf numFmtId="0" fontId="37" fillId="0" borderId="11" xfId="10" applyFont="1" applyBorder="1" applyAlignment="1">
      <alignment horizontal="center" vertical="center"/>
    </xf>
    <xf numFmtId="0" fontId="37" fillId="0" borderId="10" xfId="10" applyFont="1" applyBorder="1" applyAlignment="1">
      <alignment vertical="center"/>
    </xf>
    <xf numFmtId="0" fontId="37" fillId="0" borderId="9" xfId="10" applyFont="1" applyBorder="1" applyAlignment="1">
      <alignment horizontal="left" vertical="center"/>
    </xf>
    <xf numFmtId="0" fontId="37" fillId="0" borderId="11" xfId="10" applyFont="1" applyBorder="1" applyAlignment="1">
      <alignment vertical="center" wrapText="1"/>
    </xf>
    <xf numFmtId="0" fontId="37" fillId="0" borderId="9" xfId="10" applyFont="1" applyBorder="1" applyAlignment="1">
      <alignment horizontal="center" vertical="center" wrapText="1"/>
    </xf>
    <xf numFmtId="0" fontId="36" fillId="0" borderId="11" xfId="10" applyBorder="1" applyAlignment="1">
      <alignment vertical="center"/>
    </xf>
    <xf numFmtId="0" fontId="37" fillId="0" borderId="19" xfId="10" applyFont="1" applyBorder="1" applyAlignment="1">
      <alignment horizontal="left" vertical="center"/>
    </xf>
    <xf numFmtId="0" fontId="36" fillId="0" borderId="74" xfId="10" applyBorder="1" applyAlignment="1">
      <alignment horizontal="center" vertical="center"/>
    </xf>
    <xf numFmtId="0" fontId="37" fillId="0" borderId="73" xfId="10" applyFont="1" applyBorder="1" applyAlignment="1">
      <alignment vertical="center"/>
    </xf>
    <xf numFmtId="0" fontId="36" fillId="0" borderId="73" xfId="10" applyBorder="1" applyAlignment="1">
      <alignment vertical="center"/>
    </xf>
    <xf numFmtId="0" fontId="36" fillId="0" borderId="73" xfId="10" applyBorder="1" applyAlignment="1">
      <alignment horizontal="center" vertical="center"/>
    </xf>
    <xf numFmtId="0" fontId="36" fillId="0" borderId="72" xfId="10" applyBorder="1" applyAlignment="1">
      <alignment vertical="center"/>
    </xf>
    <xf numFmtId="0" fontId="37" fillId="0" borderId="9" xfId="10" applyFont="1" applyBorder="1" applyAlignment="1">
      <alignment vertical="top"/>
    </xf>
    <xf numFmtId="0" fontId="37" fillId="0" borderId="12" xfId="10" applyFont="1" applyBorder="1" applyAlignment="1">
      <alignment vertical="top"/>
    </xf>
    <xf numFmtId="0" fontId="37" fillId="0" borderId="11" xfId="10" applyFont="1" applyBorder="1" applyAlignment="1">
      <alignment vertical="top"/>
    </xf>
    <xf numFmtId="0" fontId="36" fillId="0" borderId="0" xfId="10"/>
    <xf numFmtId="0" fontId="16" fillId="0" borderId="0" xfId="10" applyFont="1" applyAlignment="1">
      <alignment horizontal="left" vertical="center"/>
    </xf>
    <xf numFmtId="0" fontId="37" fillId="0" borderId="0" xfId="10" applyFont="1" applyAlignment="1">
      <alignment horizontal="center"/>
    </xf>
    <xf numFmtId="0" fontId="37" fillId="0" borderId="0" xfId="10" applyFont="1"/>
    <xf numFmtId="0" fontId="36" fillId="0" borderId="0" xfId="10" applyAlignment="1">
      <alignment horizontal="left" vertical="center"/>
    </xf>
    <xf numFmtId="0" fontId="41" fillId="0" borderId="0" xfId="10" applyFont="1" applyAlignment="1">
      <alignment horizontal="center" vertical="center"/>
    </xf>
    <xf numFmtId="0" fontId="41" fillId="0" borderId="0" xfId="10" applyFont="1" applyAlignment="1">
      <alignment horizontal="left" vertical="center"/>
    </xf>
    <xf numFmtId="0" fontId="37" fillId="0" borderId="0" xfId="10" applyFont="1" applyAlignment="1">
      <alignment vertical="top" wrapText="1"/>
    </xf>
    <xf numFmtId="0" fontId="37" fillId="0" borderId="0" xfId="10" applyFont="1" applyAlignment="1">
      <alignment horizontal="left" vertical="top"/>
    </xf>
    <xf numFmtId="0" fontId="37" fillId="0" borderId="3" xfId="10" applyFont="1" applyBorder="1" applyAlignment="1">
      <alignment horizontal="left" vertical="center"/>
    </xf>
    <xf numFmtId="0" fontId="37" fillId="0" borderId="12" xfId="10" applyFont="1" applyBorder="1" applyAlignment="1">
      <alignment horizontal="left" vertical="center"/>
    </xf>
    <xf numFmtId="0" fontId="37" fillId="0" borderId="11" xfId="10" applyFont="1" applyBorder="1" applyAlignment="1">
      <alignment horizontal="left" vertical="center"/>
    </xf>
    <xf numFmtId="0" fontId="37" fillId="0" borderId="8" xfId="10" applyFont="1" applyBorder="1" applyAlignment="1">
      <alignment horizontal="left" vertical="center"/>
    </xf>
    <xf numFmtId="0" fontId="42" fillId="0" borderId="0" xfId="10" applyFont="1" applyAlignment="1">
      <alignment horizontal="center" vertical="center"/>
    </xf>
    <xf numFmtId="0" fontId="37" fillId="0" borderId="4" xfId="10" applyFont="1" applyBorder="1" applyAlignment="1">
      <alignment horizontal="left" vertical="center"/>
    </xf>
    <xf numFmtId="0" fontId="37" fillId="0" borderId="7" xfId="10" applyFont="1" applyBorder="1" applyAlignment="1">
      <alignment horizontal="center" vertical="center"/>
    </xf>
    <xf numFmtId="0" fontId="39" fillId="0" borderId="0" xfId="10" applyFont="1" applyAlignment="1">
      <alignment horizontal="center" vertical="center"/>
    </xf>
    <xf numFmtId="0" fontId="40" fillId="0" borderId="0" xfId="10" applyFont="1" applyAlignment="1">
      <alignment horizontal="left" vertical="center"/>
    </xf>
    <xf numFmtId="0" fontId="37" fillId="0" borderId="14" xfId="10" applyFont="1" applyBorder="1" applyAlignment="1">
      <alignment horizontal="left" vertical="center"/>
    </xf>
    <xf numFmtId="0" fontId="37" fillId="0" borderId="13" xfId="10" applyFont="1" applyBorder="1" applyAlignment="1">
      <alignment horizontal="left" vertical="center"/>
    </xf>
    <xf numFmtId="0" fontId="37" fillId="0" borderId="11" xfId="10" applyFont="1" applyBorder="1" applyAlignment="1">
      <alignment vertical="center"/>
    </xf>
    <xf numFmtId="0" fontId="37" fillId="0" borderId="12" xfId="10" applyFont="1" applyBorder="1" applyAlignment="1">
      <alignment vertical="center"/>
    </xf>
    <xf numFmtId="0" fontId="37" fillId="0" borderId="9" xfId="10" applyFont="1" applyBorder="1" applyAlignment="1">
      <alignment horizontal="center" vertical="center"/>
    </xf>
    <xf numFmtId="0" fontId="37" fillId="0" borderId="14" xfId="10" applyFont="1" applyBorder="1" applyAlignment="1">
      <alignment vertical="center"/>
    </xf>
    <xf numFmtId="0" fontId="37" fillId="0" borderId="13" xfId="10" applyFont="1" applyBorder="1" applyAlignment="1">
      <alignment horizontal="center" vertical="center"/>
    </xf>
    <xf numFmtId="0" fontId="37" fillId="0" borderId="0" xfId="10" applyFont="1" applyAlignment="1">
      <alignment horizontal="right" vertical="center"/>
    </xf>
    <xf numFmtId="0" fontId="37" fillId="0" borderId="14" xfId="10" applyFont="1" applyBorder="1" applyAlignment="1">
      <alignment horizontal="center" vertical="center"/>
    </xf>
    <xf numFmtId="0" fontId="37" fillId="0" borderId="15" xfId="10" applyFont="1" applyBorder="1" applyAlignment="1">
      <alignment vertical="center"/>
    </xf>
    <xf numFmtId="0" fontId="30" fillId="0" borderId="0" xfId="0" applyFont="1">
      <alignment vertical="center"/>
    </xf>
    <xf numFmtId="177" fontId="31" fillId="3" borderId="24" xfId="0" applyNumberFormat="1" applyFont="1" applyFill="1" applyBorder="1" applyAlignment="1" applyProtection="1">
      <alignment horizontal="center" vertical="center" shrinkToFit="1"/>
      <protection locked="0"/>
    </xf>
    <xf numFmtId="177" fontId="31" fillId="3" borderId="23" xfId="0" applyNumberFormat="1" applyFont="1" applyFill="1" applyBorder="1" applyAlignment="1" applyProtection="1">
      <alignment horizontal="center" vertical="center" shrinkToFit="1"/>
      <protection locked="0"/>
    </xf>
    <xf numFmtId="177" fontId="31" fillId="3" borderId="22" xfId="0" applyNumberFormat="1" applyFont="1" applyFill="1" applyBorder="1" applyAlignment="1" applyProtection="1">
      <alignment horizontal="center" vertical="center" shrinkToFit="1"/>
      <protection locked="0"/>
    </xf>
    <xf numFmtId="0" fontId="31" fillId="0" borderId="33" xfId="0" applyFont="1" applyBorder="1">
      <alignment vertical="center"/>
    </xf>
    <xf numFmtId="177" fontId="31" fillId="3" borderId="32" xfId="0" applyNumberFormat="1" applyFont="1" applyFill="1" applyBorder="1" applyAlignment="1" applyProtection="1">
      <alignment horizontal="center" vertical="center" shrinkToFit="1"/>
      <protection locked="0"/>
    </xf>
    <xf numFmtId="177" fontId="31" fillId="3" borderId="31" xfId="0" applyNumberFormat="1" applyFont="1" applyFill="1" applyBorder="1" applyAlignment="1" applyProtection="1">
      <alignment horizontal="center" vertical="center" shrinkToFit="1"/>
      <protection locked="0"/>
    </xf>
    <xf numFmtId="177" fontId="31" fillId="3" borderId="30" xfId="0" applyNumberFormat="1" applyFont="1" applyFill="1" applyBorder="1" applyAlignment="1" applyProtection="1">
      <alignment horizontal="center" vertical="center" shrinkToFit="1"/>
      <protection locked="0"/>
    </xf>
    <xf numFmtId="0" fontId="31" fillId="0" borderId="29" xfId="0" applyFont="1" applyBorder="1">
      <alignment vertical="center"/>
    </xf>
    <xf numFmtId="177" fontId="31" fillId="3" borderId="28" xfId="0" applyNumberFormat="1" applyFont="1" applyFill="1" applyBorder="1" applyAlignment="1" applyProtection="1">
      <alignment horizontal="center" vertical="center" shrinkToFit="1"/>
      <protection locked="0"/>
    </xf>
    <xf numFmtId="177" fontId="31" fillId="3" borderId="27" xfId="0" applyNumberFormat="1" applyFont="1" applyFill="1" applyBorder="1" applyAlignment="1" applyProtection="1">
      <alignment horizontal="center" vertical="center" shrinkToFit="1"/>
      <protection locked="0"/>
    </xf>
    <xf numFmtId="177" fontId="31" fillId="3" borderId="26" xfId="0" applyNumberFormat="1" applyFont="1" applyFill="1" applyBorder="1" applyAlignment="1" applyProtection="1">
      <alignment horizontal="center" vertical="center" shrinkToFit="1"/>
      <protection locked="0"/>
    </xf>
    <xf numFmtId="0" fontId="31" fillId="0" borderId="25" xfId="0" applyFont="1" applyBorder="1">
      <alignment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horizontal="right" vertical="center"/>
    </xf>
    <xf numFmtId="0" fontId="31" fillId="2" borderId="0" xfId="0" applyFont="1" applyFill="1" applyAlignment="1">
      <alignment horizontal="left" vertical="center"/>
    </xf>
    <xf numFmtId="176" fontId="31" fillId="2" borderId="0" xfId="0" applyNumberFormat="1" applyFont="1" applyFill="1">
      <alignment vertical="center"/>
    </xf>
    <xf numFmtId="20" fontId="31" fillId="2" borderId="0" xfId="0" applyNumberFormat="1" applyFont="1" applyFill="1" applyAlignment="1">
      <alignment horizontal="center" vertical="center"/>
    </xf>
    <xf numFmtId="0" fontId="31" fillId="2" borderId="0" xfId="0" applyFont="1" applyFill="1" applyAlignment="1">
      <alignment horizontal="center" vertical="center"/>
    </xf>
    <xf numFmtId="20" fontId="31" fillId="2" borderId="0" xfId="0" applyNumberFormat="1" applyFont="1" applyFill="1">
      <alignment vertical="center"/>
    </xf>
    <xf numFmtId="0" fontId="31" fillId="2" borderId="0" xfId="0" applyFont="1" applyFill="1">
      <alignment vertical="center"/>
    </xf>
    <xf numFmtId="0" fontId="31" fillId="2" borderId="0" xfId="0" applyFont="1" applyFill="1" applyAlignment="1">
      <alignment horizontal="centerContinuous" vertical="center"/>
    </xf>
    <xf numFmtId="0" fontId="31" fillId="0" borderId="0" xfId="0" quotePrefix="1" applyFont="1" applyAlignment="1">
      <alignment horizontal="center" vertical="center"/>
    </xf>
    <xf numFmtId="0" fontId="31" fillId="0" borderId="0" xfId="0" applyFont="1" applyProtection="1">
      <alignment vertical="center"/>
      <protection locked="0"/>
    </xf>
    <xf numFmtId="0" fontId="31" fillId="0" borderId="0" xfId="0" applyFont="1" applyAlignment="1">
      <alignment horizontal="left" vertical="center"/>
    </xf>
    <xf numFmtId="0" fontId="31" fillId="0" borderId="23" xfId="0" applyFont="1" applyBorder="1" applyAlignment="1">
      <alignment horizontal="center" vertical="center" wrapText="1"/>
    </xf>
    <xf numFmtId="0" fontId="31" fillId="0" borderId="21" xfId="0" applyFont="1" applyBorder="1" applyAlignment="1">
      <alignment horizontal="center" vertical="center"/>
    </xf>
    <xf numFmtId="0" fontId="13" fillId="0" borderId="0" xfId="0" applyFont="1" applyAlignment="1">
      <alignment vertical="center" shrinkToFit="1"/>
    </xf>
    <xf numFmtId="177" fontId="31" fillId="3" borderId="21" xfId="0" applyNumberFormat="1" applyFont="1" applyFill="1" applyBorder="1" applyAlignment="1" applyProtection="1">
      <alignment horizontal="center" vertical="center" shrinkToFit="1"/>
      <protection locked="0"/>
    </xf>
    <xf numFmtId="177" fontId="31" fillId="3" borderId="1" xfId="0" applyNumberFormat="1" applyFont="1" applyFill="1" applyBorder="1" applyAlignment="1" applyProtection="1">
      <alignment horizontal="center" vertical="center" shrinkToFit="1"/>
      <protection locked="0"/>
    </xf>
    <xf numFmtId="177" fontId="31" fillId="3" borderId="20" xfId="0" applyNumberFormat="1" applyFont="1" applyFill="1" applyBorder="1" applyAlignment="1" applyProtection="1">
      <alignment horizontal="center" vertical="center" shrinkToFit="1"/>
      <protection locked="0"/>
    </xf>
    <xf numFmtId="0" fontId="31" fillId="0" borderId="101" xfId="0" applyFont="1" applyBorder="1">
      <alignment vertical="center"/>
    </xf>
    <xf numFmtId="0" fontId="30" fillId="2" borderId="0" xfId="0" applyFont="1" applyFill="1">
      <alignment vertical="center"/>
    </xf>
    <xf numFmtId="0" fontId="31" fillId="2" borderId="22" xfId="0" applyFont="1" applyFill="1" applyBorder="1">
      <alignment vertical="center"/>
    </xf>
    <xf numFmtId="0" fontId="31" fillId="2" borderId="1" xfId="0" applyFont="1" applyFill="1" applyBorder="1">
      <alignment vertical="center"/>
    </xf>
    <xf numFmtId="0" fontId="31" fillId="2" borderId="20" xfId="0" applyFont="1" applyFill="1" applyBorder="1">
      <alignment vertical="center"/>
    </xf>
    <xf numFmtId="0" fontId="31" fillId="2" borderId="13" xfId="0" applyFont="1" applyFill="1" applyBorder="1">
      <alignment vertical="center"/>
    </xf>
    <xf numFmtId="0" fontId="31" fillId="2" borderId="40" xfId="0" applyFont="1" applyFill="1" applyBorder="1">
      <alignment vertical="center"/>
    </xf>
    <xf numFmtId="0" fontId="31" fillId="2" borderId="38" xfId="0" applyFont="1" applyFill="1" applyBorder="1" applyAlignment="1">
      <alignment horizontal="center" vertical="center"/>
    </xf>
    <xf numFmtId="0" fontId="31" fillId="2" borderId="37" xfId="0" applyFont="1" applyFill="1" applyBorder="1" applyAlignment="1">
      <alignment horizontal="center" vertical="center"/>
    </xf>
    <xf numFmtId="0" fontId="31" fillId="2" borderId="36" xfId="0" applyFont="1" applyFill="1" applyBorder="1" applyAlignment="1">
      <alignment horizontal="center" vertical="center"/>
    </xf>
    <xf numFmtId="0" fontId="11" fillId="0" borderId="0" xfId="2" applyFont="1" applyAlignment="1">
      <alignment vertical="center"/>
    </xf>
    <xf numFmtId="0" fontId="11" fillId="0" borderId="0" xfId="2" applyFont="1" applyAlignment="1">
      <alignment horizontal="left" vertical="center"/>
    </xf>
    <xf numFmtId="0" fontId="11" fillId="0" borderId="0" xfId="2" applyFont="1" applyAlignment="1">
      <alignment horizontal="justify" vertical="center" wrapText="1"/>
    </xf>
    <xf numFmtId="0" fontId="11" fillId="0" borderId="0" xfId="2" applyFont="1" applyAlignment="1">
      <alignment horizontal="left" vertical="center" wrapText="1"/>
    </xf>
    <xf numFmtId="0" fontId="11" fillId="0" borderId="0" xfId="2" applyFont="1" applyAlignment="1">
      <alignment horizontal="right" vertical="center"/>
    </xf>
    <xf numFmtId="0" fontId="11" fillId="0" borderId="0" xfId="2" applyFont="1" applyAlignment="1">
      <alignment horizontal="center" vertical="center"/>
    </xf>
    <xf numFmtId="0" fontId="11" fillId="0" borderId="3" xfId="2" applyFont="1" applyBorder="1" applyAlignment="1">
      <alignment vertical="center" wrapText="1"/>
    </xf>
    <xf numFmtId="0" fontId="11" fillId="0" borderId="0" xfId="2" applyFont="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9" xfId="2" applyFont="1" applyBorder="1" applyAlignment="1">
      <alignment horizontal="left"/>
    </xf>
    <xf numFmtId="0" fontId="11" fillId="0" borderId="12" xfId="2" applyFont="1" applyBorder="1" applyAlignment="1">
      <alignment horizontal="left"/>
    </xf>
    <xf numFmtId="0" fontId="11" fillId="0" borderId="11" xfId="2" applyFont="1" applyBorder="1" applyAlignment="1">
      <alignment horizontal="left"/>
    </xf>
    <xf numFmtId="0" fontId="11" fillId="0" borderId="7" xfId="2" applyFont="1" applyBorder="1" applyAlignment="1">
      <alignment horizontal="left"/>
    </xf>
    <xf numFmtId="0" fontId="11" fillId="0" borderId="0" xfId="2" applyFont="1" applyAlignment="1">
      <alignment horizontal="left"/>
    </xf>
    <xf numFmtId="0" fontId="11" fillId="0" borderId="13" xfId="2" applyFont="1" applyBorder="1" applyAlignment="1">
      <alignment horizontal="center" vertical="center" textRotation="255" wrapText="1"/>
    </xf>
    <xf numFmtId="0" fontId="43" fillId="0" borderId="13" xfId="2" applyFont="1" applyBorder="1" applyAlignment="1">
      <alignment horizontal="center" vertical="center"/>
    </xf>
    <xf numFmtId="0" fontId="43" fillId="0" borderId="14" xfId="2" applyFont="1" applyBorder="1" applyAlignment="1">
      <alignment horizontal="center" vertical="center"/>
    </xf>
    <xf numFmtId="0" fontId="11" fillId="0" borderId="2" xfId="2" applyFont="1" applyBorder="1" applyAlignment="1">
      <alignment horizontal="center" vertical="center" textRotation="255" wrapText="1"/>
    </xf>
    <xf numFmtId="0" fontId="11" fillId="0" borderId="92" xfId="2" applyFont="1" applyBorder="1" applyAlignment="1">
      <alignment horizontal="center" vertical="center" textRotation="255" wrapText="1"/>
    </xf>
    <xf numFmtId="0" fontId="11" fillId="0" borderId="7" xfId="2" applyFont="1" applyBorder="1" applyAlignment="1">
      <alignment horizontal="center" vertical="center" textRotation="255" shrinkToFit="1"/>
    </xf>
    <xf numFmtId="0" fontId="11" fillId="0" borderId="96" xfId="2" applyFont="1" applyBorder="1" applyAlignment="1">
      <alignment horizontal="center" vertical="center" textRotation="255"/>
    </xf>
    <xf numFmtId="0" fontId="11" fillId="0" borderId="106" xfId="2" applyFont="1" applyBorder="1" applyAlignment="1">
      <alignment horizontal="justify" wrapText="1"/>
    </xf>
    <xf numFmtId="0" fontId="11" fillId="0" borderId="106" xfId="2" applyFont="1" applyBorder="1" applyAlignment="1">
      <alignment horizontal="left" vertical="center"/>
    </xf>
    <xf numFmtId="0" fontId="11" fillId="0" borderId="102" xfId="2" applyFont="1" applyBorder="1" applyAlignment="1">
      <alignment horizontal="left" vertical="center"/>
    </xf>
    <xf numFmtId="0" fontId="11" fillId="0" borderId="13" xfId="2" applyFont="1" applyBorder="1" applyAlignment="1">
      <alignment horizontal="left" vertical="center"/>
    </xf>
    <xf numFmtId="0" fontId="11" fillId="0" borderId="14" xfId="2" applyFont="1" applyBorder="1" applyAlignment="1">
      <alignment horizontal="left" vertical="center"/>
    </xf>
    <xf numFmtId="0" fontId="11" fillId="0" borderId="14" xfId="2" applyFont="1" applyBorder="1" applyAlignment="1">
      <alignment horizontal="justify"/>
    </xf>
    <xf numFmtId="0" fontId="11" fillId="0" borderId="14" xfId="2" applyFont="1" applyBorder="1"/>
    <xf numFmtId="0" fontId="11" fillId="0" borderId="14" xfId="2" applyFont="1" applyBorder="1" applyAlignment="1">
      <alignment horizontal="left"/>
    </xf>
    <xf numFmtId="0" fontId="11" fillId="0" borderId="15" xfId="2" applyFont="1" applyBorder="1"/>
    <xf numFmtId="0" fontId="11" fillId="0" borderId="107" xfId="2" applyFont="1" applyBorder="1" applyAlignment="1">
      <alignment horizontal="left"/>
    </xf>
    <xf numFmtId="0" fontId="11" fillId="0" borderId="17" xfId="2" applyFont="1" applyBorder="1" applyAlignment="1">
      <alignment horizontal="justify" wrapText="1"/>
    </xf>
    <xf numFmtId="0" fontId="11" fillId="0" borderId="17" xfId="2" applyFont="1" applyBorder="1"/>
    <xf numFmtId="0" fontId="11" fillId="0" borderId="17" xfId="2" applyFont="1" applyBorder="1" applyAlignment="1">
      <alignment horizontal="left" vertical="center"/>
    </xf>
    <xf numFmtId="0" fontId="44" fillId="0" borderId="0" xfId="2" applyFont="1" applyAlignment="1">
      <alignment horizontal="justify"/>
    </xf>
    <xf numFmtId="0" fontId="3" fillId="2" borderId="6" xfId="0" applyFont="1" applyFill="1" applyBorder="1" applyAlignment="1">
      <alignment horizontal="left" vertical="top" wrapText="1"/>
    </xf>
    <xf numFmtId="0" fontId="3" fillId="2" borderId="5" xfId="0" applyFont="1" applyFill="1"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10" fillId="2" borderId="0" xfId="0" applyFont="1" applyFill="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vertical="center" wrapText="1"/>
    </xf>
    <xf numFmtId="0" fontId="34" fillId="2" borderId="0" xfId="0" applyFont="1" applyFill="1" applyAlignment="1">
      <alignment vertical="center" wrapText="1"/>
    </xf>
    <xf numFmtId="0" fontId="9" fillId="2" borderId="0" xfId="0" applyFont="1" applyFill="1" applyAlignment="1">
      <alignment horizontal="left" vertical="center" wrapText="1"/>
    </xf>
    <xf numFmtId="0" fontId="6" fillId="2" borderId="0" xfId="0" applyFont="1" applyFill="1" applyAlignment="1">
      <alignment horizontal="left" vertical="center"/>
    </xf>
    <xf numFmtId="0" fontId="3" fillId="2" borderId="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top" wrapText="1"/>
    </xf>
    <xf numFmtId="0" fontId="3" fillId="2" borderId="6"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35" fillId="2" borderId="10" xfId="0" applyFont="1" applyFill="1" applyBorder="1" applyAlignment="1">
      <alignment vertical="top"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1" fillId="0" borderId="0" xfId="2" applyFont="1" applyAlignment="1">
      <alignment horizontal="center" vertical="center"/>
    </xf>
    <xf numFmtId="0" fontId="11" fillId="0" borderId="0" xfId="2" applyFont="1" applyAlignment="1">
      <alignment horizontal="right" vertical="center"/>
    </xf>
    <xf numFmtId="0" fontId="11" fillId="0" borderId="0" xfId="2" applyFont="1" applyAlignment="1">
      <alignment vertical="center" shrinkToFit="1"/>
    </xf>
    <xf numFmtId="0" fontId="11" fillId="0" borderId="6" xfId="2" applyFont="1" applyBorder="1" applyAlignment="1">
      <alignment horizontal="center" vertical="center" textRotation="255" wrapText="1"/>
    </xf>
    <xf numFmtId="0" fontId="11" fillId="0" borderId="5" xfId="2" applyFont="1" applyBorder="1" applyAlignment="1">
      <alignment horizontal="center" vertical="center" textRotation="255" wrapText="1"/>
    </xf>
    <xf numFmtId="0" fontId="11" fillId="0" borderId="10" xfId="2" applyFont="1" applyBorder="1" applyAlignment="1">
      <alignment horizontal="center" vertical="center" textRotation="255"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8" fillId="0" borderId="4" xfId="2" applyBorder="1" applyAlignment="1">
      <alignment horizontal="left" vertical="center" wrapText="1"/>
    </xf>
    <xf numFmtId="0" fontId="11" fillId="0" borderId="89" xfId="2" applyFont="1" applyBorder="1" applyAlignment="1">
      <alignment horizontal="left" vertical="center"/>
    </xf>
    <xf numFmtId="0" fontId="11" fillId="0" borderId="85" xfId="2" applyFont="1" applyBorder="1" applyAlignment="1">
      <alignment horizontal="left" vertical="center"/>
    </xf>
    <xf numFmtId="0" fontId="11" fillId="0" borderId="84" xfId="2" applyFont="1" applyBorder="1" applyAlignment="1">
      <alignment horizontal="left" vertical="center"/>
    </xf>
    <xf numFmtId="0" fontId="11" fillId="0" borderId="9" xfId="2" applyFont="1" applyBorder="1" applyAlignment="1">
      <alignment horizontal="left" vertical="center" wrapText="1"/>
    </xf>
    <xf numFmtId="0" fontId="11" fillId="0" borderId="12" xfId="2" applyFont="1" applyBorder="1" applyAlignment="1">
      <alignment horizontal="left" vertical="center" wrapText="1"/>
    </xf>
    <xf numFmtId="0" fontId="11" fillId="0" borderId="11" xfId="2" applyFont="1" applyBorder="1" applyAlignment="1">
      <alignment horizontal="left" vertical="center" wrapText="1"/>
    </xf>
    <xf numFmtId="0" fontId="11" fillId="0" borderId="74" xfId="2" applyFont="1" applyBorder="1" applyAlignment="1">
      <alignment horizontal="left" vertical="center"/>
    </xf>
    <xf numFmtId="0" fontId="11" fillId="0" borderId="73" xfId="2" applyFont="1" applyBorder="1" applyAlignment="1">
      <alignment horizontal="left" vertical="center"/>
    </xf>
    <xf numFmtId="0" fontId="11" fillId="0" borderId="72" xfId="2" applyFont="1" applyBorder="1" applyAlignment="1">
      <alignment horizontal="left" vertical="center"/>
    </xf>
    <xf numFmtId="0" fontId="11" fillId="0" borderId="4" xfId="2" applyFont="1" applyBorder="1" applyAlignment="1">
      <alignment horizontal="left" vertical="center" wrapText="1"/>
    </xf>
    <xf numFmtId="0" fontId="11" fillId="0" borderId="7" xfId="2" applyFont="1" applyBorder="1" applyAlignment="1">
      <alignment horizontal="left" vertical="center" wrapText="1"/>
    </xf>
    <xf numFmtId="0" fontId="11" fillId="0" borderId="0" xfId="2" applyFont="1" applyAlignment="1">
      <alignment horizontal="left" vertical="center" wrapText="1"/>
    </xf>
    <xf numFmtId="0" fontId="11" fillId="0" borderId="8" xfId="2" applyFont="1" applyBorder="1" applyAlignment="1">
      <alignment horizontal="left" vertical="center" wrapText="1"/>
    </xf>
    <xf numFmtId="0" fontId="11" fillId="0" borderId="3" xfId="2" applyFont="1" applyBorder="1" applyAlignment="1">
      <alignment horizontal="center" vertical="center" wrapText="1"/>
    </xf>
    <xf numFmtId="0" fontId="11" fillId="0" borderId="73" xfId="2" applyFont="1" applyBorder="1" applyAlignment="1">
      <alignment horizontal="left" vertical="center" wrapText="1"/>
    </xf>
    <xf numFmtId="0" fontId="11" fillId="0" borderId="72" xfId="2" applyFont="1" applyBorder="1" applyAlignment="1">
      <alignment horizontal="left" vertical="center" wrapText="1"/>
    </xf>
    <xf numFmtId="0" fontId="11" fillId="0" borderId="13" xfId="2" applyFont="1" applyBorder="1" applyAlignment="1">
      <alignment horizontal="left" vertical="center" wrapText="1"/>
    </xf>
    <xf numFmtId="0" fontId="11" fillId="0" borderId="14" xfId="2" applyFont="1" applyBorder="1" applyAlignment="1">
      <alignment horizontal="left" vertical="center" wrapText="1"/>
    </xf>
    <xf numFmtId="0" fontId="11" fillId="0" borderId="15" xfId="2" applyFont="1" applyBorder="1" applyAlignment="1">
      <alignment horizontal="left" vertical="center" wrapText="1"/>
    </xf>
    <xf numFmtId="0" fontId="11" fillId="0" borderId="2"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79" xfId="2" applyFont="1" applyBorder="1" applyAlignment="1">
      <alignment horizontal="center" vertical="center" wrapText="1"/>
    </xf>
    <xf numFmtId="0" fontId="11" fillId="0" borderId="78" xfId="2" applyFont="1" applyBorder="1" applyAlignment="1">
      <alignment horizontal="center" vertical="center" wrapText="1"/>
    </xf>
    <xf numFmtId="0" fontId="11" fillId="0" borderId="13" xfId="2" applyFont="1" applyBorder="1" applyAlignment="1">
      <alignment horizontal="left" shrinkToFit="1"/>
    </xf>
    <xf numFmtId="0" fontId="11" fillId="0" borderId="14" xfId="2" applyFont="1" applyBorder="1" applyAlignment="1">
      <alignment horizontal="left" shrinkToFit="1"/>
    </xf>
    <xf numFmtId="0" fontId="11" fillId="0" borderId="15" xfId="2" applyFont="1" applyBorder="1" applyAlignment="1">
      <alignment horizontal="left" shrinkToFit="1"/>
    </xf>
    <xf numFmtId="0" fontId="11" fillId="0" borderId="13" xfId="2" applyFont="1" applyBorder="1" applyAlignment="1">
      <alignment horizontal="center" wrapText="1"/>
    </xf>
    <xf numFmtId="0" fontId="11" fillId="0" borderId="14" xfId="2" applyFont="1" applyBorder="1" applyAlignment="1">
      <alignment horizontal="center" wrapText="1"/>
    </xf>
    <xf numFmtId="0" fontId="11" fillId="0" borderId="15" xfId="2" applyFont="1" applyBorder="1" applyAlignment="1">
      <alignment horizontal="center" wrapText="1"/>
    </xf>
    <xf numFmtId="0" fontId="11" fillId="0" borderId="13" xfId="2" applyFont="1" applyBorder="1" applyAlignment="1">
      <alignment horizontal="left" wrapText="1"/>
    </xf>
    <xf numFmtId="0" fontId="11" fillId="0" borderId="14" xfId="2" applyFont="1" applyBorder="1" applyAlignment="1">
      <alignment horizontal="left" wrapText="1"/>
    </xf>
    <xf numFmtId="0" fontId="11" fillId="0" borderId="15" xfId="2" applyFont="1" applyBorder="1" applyAlignment="1">
      <alignment horizontal="left" wrapText="1"/>
    </xf>
    <xf numFmtId="0" fontId="11" fillId="0" borderId="13" xfId="2" applyFont="1" applyBorder="1" applyAlignment="1">
      <alignment horizontal="center"/>
    </xf>
    <xf numFmtId="0" fontId="11" fillId="0" borderId="14" xfId="2" applyFont="1" applyBorder="1" applyAlignment="1">
      <alignment horizontal="center"/>
    </xf>
    <xf numFmtId="0" fontId="11" fillId="0" borderId="15" xfId="2" applyFont="1" applyBorder="1" applyAlignment="1">
      <alignment horizontal="center"/>
    </xf>
    <xf numFmtId="0" fontId="43" fillId="0" borderId="2" xfId="2" applyFont="1" applyBorder="1" applyAlignment="1">
      <alignment horizontal="left" vertical="center" wrapText="1"/>
    </xf>
    <xf numFmtId="0" fontId="43" fillId="0" borderId="3" xfId="2" applyFont="1" applyBorder="1" applyAlignment="1">
      <alignment horizontal="left" vertical="center" wrapText="1"/>
    </xf>
    <xf numFmtId="0" fontId="43" fillId="0" borderId="4" xfId="2" applyFont="1" applyBorder="1" applyAlignment="1">
      <alignment horizontal="left" vertical="center" wrapText="1"/>
    </xf>
    <xf numFmtId="0" fontId="43" fillId="0" borderId="7" xfId="2" applyFont="1" applyBorder="1" applyAlignment="1">
      <alignment horizontal="left" vertical="center" wrapText="1"/>
    </xf>
    <xf numFmtId="0" fontId="43" fillId="0" borderId="0" xfId="2" applyFont="1" applyAlignment="1">
      <alignment horizontal="left" vertical="center" wrapText="1"/>
    </xf>
    <xf numFmtId="0" fontId="43" fillId="0" borderId="8" xfId="2" applyFont="1" applyBorder="1" applyAlignment="1">
      <alignment horizontal="left" vertical="center" wrapText="1"/>
    </xf>
    <xf numFmtId="0" fontId="43" fillId="0" borderId="9" xfId="2" applyFont="1" applyBorder="1" applyAlignment="1">
      <alignment horizontal="left" vertical="center" wrapText="1"/>
    </xf>
    <xf numFmtId="0" fontId="43" fillId="0" borderId="12" xfId="2" applyFont="1" applyBorder="1" applyAlignment="1">
      <alignment horizontal="left" vertical="center" wrapText="1"/>
    </xf>
    <xf numFmtId="0" fontId="43" fillId="0" borderId="11" xfId="2" applyFont="1" applyBorder="1" applyAlignment="1">
      <alignment horizontal="left" vertical="center" wrapText="1"/>
    </xf>
    <xf numFmtId="0" fontId="11" fillId="0" borderId="6" xfId="2" applyFont="1" applyBorder="1" applyAlignment="1">
      <alignment horizontal="center" vertical="center" textRotation="255" shrinkToFit="1"/>
    </xf>
    <xf numFmtId="0" fontId="11" fillId="0" borderId="5"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7" xfId="2" applyFont="1" applyBorder="1" applyAlignment="1">
      <alignment horizontal="left" vertical="top" wrapText="1"/>
    </xf>
    <xf numFmtId="0" fontId="11" fillId="0" borderId="0" xfId="2" applyFont="1" applyAlignment="1">
      <alignment horizontal="left" vertical="top" wrapText="1"/>
    </xf>
    <xf numFmtId="0" fontId="11" fillId="0" borderId="102" xfId="2" applyFont="1" applyBorder="1" applyAlignment="1">
      <alignment horizontal="center" wrapText="1"/>
    </xf>
    <xf numFmtId="0" fontId="11" fillId="0" borderId="4" xfId="2" applyFont="1" applyBorder="1" applyAlignment="1">
      <alignment horizontal="center" wrapText="1"/>
    </xf>
    <xf numFmtId="0" fontId="11" fillId="0" borderId="91" xfId="2" applyFont="1" applyBorder="1" applyAlignment="1">
      <alignment horizontal="center" wrapText="1"/>
    </xf>
    <xf numFmtId="0" fontId="11" fillId="0" borderId="8" xfId="2" applyFont="1" applyBorder="1" applyAlignment="1">
      <alignment horizont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9" xfId="2" applyFont="1" applyBorder="1" applyAlignment="1">
      <alignment horizontal="center" vertical="center"/>
    </xf>
    <xf numFmtId="0" fontId="11" fillId="0" borderId="12" xfId="2" applyFont="1" applyBorder="1" applyAlignment="1">
      <alignment horizontal="center" vertical="center"/>
    </xf>
    <xf numFmtId="0" fontId="11" fillId="0" borderId="11" xfId="2" applyFont="1" applyBorder="1" applyAlignment="1">
      <alignment horizontal="center" vertical="center"/>
    </xf>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 xfId="2" applyFont="1" applyBorder="1" applyAlignment="1">
      <alignment horizontal="center"/>
    </xf>
    <xf numFmtId="0" fontId="11" fillId="0" borderId="3" xfId="2" applyFont="1" applyBorder="1" applyAlignment="1">
      <alignment horizont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0" fontId="11" fillId="0" borderId="10" xfId="2" applyFont="1" applyBorder="1" applyAlignment="1">
      <alignment horizontal="center" vertical="center" textRotation="255" shrinkToFi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1" fillId="0" borderId="9" xfId="2" applyFont="1" applyBorder="1" applyAlignment="1">
      <alignment horizontal="center" shrinkToFit="1"/>
    </xf>
    <xf numFmtId="0" fontId="11" fillId="0" borderId="12" xfId="2" applyFont="1" applyBorder="1" applyAlignment="1">
      <alignment horizontal="center" shrinkToFit="1"/>
    </xf>
    <xf numFmtId="0" fontId="11" fillId="0" borderId="11" xfId="2" applyFont="1" applyBorder="1" applyAlignment="1">
      <alignment horizontal="center" shrinkToFit="1"/>
    </xf>
    <xf numFmtId="0" fontId="11" fillId="0" borderId="14" xfId="2" applyFont="1" applyBorder="1" applyAlignment="1">
      <alignment horizontal="left" vertical="top"/>
    </xf>
    <xf numFmtId="0" fontId="11" fillId="0" borderId="16" xfId="2" applyFont="1" applyBorder="1" applyAlignment="1">
      <alignment horizontal="left" vertical="top"/>
    </xf>
    <xf numFmtId="0" fontId="11" fillId="0" borderId="90" xfId="2" applyFont="1" applyBorder="1" applyAlignment="1">
      <alignment horizontal="center" wrapText="1"/>
    </xf>
    <xf numFmtId="0" fontId="11" fillId="0" borderId="16" xfId="2" applyFont="1" applyBorder="1" applyAlignment="1">
      <alignment horizontal="center" wrapText="1"/>
    </xf>
    <xf numFmtId="0" fontId="11" fillId="0" borderId="13" xfId="2" applyFont="1" applyBorder="1" applyAlignment="1">
      <alignment horizontal="center" shrinkToFit="1"/>
    </xf>
    <xf numFmtId="0" fontId="11" fillId="0" borderId="14" xfId="2" applyFont="1" applyBorder="1" applyAlignment="1">
      <alignment horizontal="center" shrinkToFit="1"/>
    </xf>
    <xf numFmtId="0" fontId="11" fillId="0" borderId="15" xfId="2" applyFont="1" applyBorder="1" applyAlignment="1">
      <alignment horizontal="center" shrinkToFit="1"/>
    </xf>
    <xf numFmtId="0" fontId="43" fillId="0" borderId="14" xfId="2" applyFont="1" applyBorder="1" applyAlignment="1">
      <alignment horizontal="left" vertical="center" wrapText="1"/>
    </xf>
    <xf numFmtId="0" fontId="43" fillId="0" borderId="15" xfId="2" applyFont="1" applyBorder="1" applyAlignment="1">
      <alignment horizontal="left" vertical="center" wrapText="1"/>
    </xf>
    <xf numFmtId="0" fontId="8" fillId="0" borderId="14" xfId="2" applyBorder="1" applyAlignment="1">
      <alignment horizontal="left" vertical="top"/>
    </xf>
    <xf numFmtId="0" fontId="8" fillId="0" borderId="16" xfId="2" applyBorder="1" applyAlignment="1">
      <alignment horizontal="left" vertical="top"/>
    </xf>
    <xf numFmtId="0" fontId="11" fillId="0" borderId="14" xfId="2" applyFont="1" applyBorder="1" applyAlignment="1">
      <alignment horizontal="left" vertical="top" shrinkToFit="1"/>
    </xf>
    <xf numFmtId="0" fontId="8" fillId="0" borderId="14" xfId="2" applyBorder="1" applyAlignment="1">
      <alignment horizontal="left" vertical="top" shrinkToFit="1"/>
    </xf>
    <xf numFmtId="0" fontId="8" fillId="0" borderId="16" xfId="2" applyBorder="1" applyAlignment="1">
      <alignment horizontal="left" vertical="top" shrinkToFit="1"/>
    </xf>
    <xf numFmtId="0" fontId="11" fillId="0" borderId="14" xfId="2" applyFont="1" applyBorder="1" applyAlignment="1">
      <alignment horizontal="left" vertical="center" shrinkToFit="1"/>
    </xf>
    <xf numFmtId="0" fontId="8" fillId="0" borderId="14" xfId="2" applyBorder="1" applyAlignment="1">
      <alignment horizontal="left" vertical="center" shrinkToFit="1"/>
    </xf>
    <xf numFmtId="0" fontId="8" fillId="0" borderId="16" xfId="2" applyBorder="1" applyAlignment="1">
      <alignment horizontal="left" vertical="center" shrinkToFit="1"/>
    </xf>
    <xf numFmtId="0" fontId="11" fillId="0" borderId="12" xfId="2" applyFont="1" applyBorder="1" applyAlignment="1">
      <alignment horizontal="left" vertical="center" shrinkToFit="1"/>
    </xf>
    <xf numFmtId="0" fontId="8" fillId="0" borderId="12" xfId="2" applyBorder="1" applyAlignment="1">
      <alignment vertical="center" shrinkToFit="1"/>
    </xf>
    <xf numFmtId="0" fontId="8" fillId="0" borderId="103" xfId="2" applyBorder="1" applyAlignment="1">
      <alignment vertical="center" shrinkToFit="1"/>
    </xf>
    <xf numFmtId="0" fontId="11" fillId="0" borderId="104" xfId="2" applyFont="1" applyBorder="1" applyAlignment="1">
      <alignment horizontal="left" vertical="top" shrinkToFit="1"/>
    </xf>
    <xf numFmtId="0" fontId="8" fillId="0" borderId="104" xfId="2" applyBorder="1" applyAlignment="1">
      <alignment vertical="top" shrinkToFit="1"/>
    </xf>
    <xf numFmtId="0" fontId="8" fillId="0" borderId="105" xfId="2" applyBorder="1" applyAlignment="1">
      <alignment vertical="top" shrinkToFit="1"/>
    </xf>
    <xf numFmtId="0" fontId="11" fillId="0" borderId="12" xfId="2" applyFont="1" applyBorder="1" applyAlignment="1">
      <alignment horizontal="left" vertical="top" shrinkToFit="1"/>
    </xf>
    <xf numFmtId="0" fontId="11" fillId="0" borderId="103" xfId="2" applyFont="1" applyBorder="1" applyAlignment="1">
      <alignment horizontal="left" vertical="top" shrinkToFit="1"/>
    </xf>
    <xf numFmtId="0" fontId="11" fillId="0" borderId="93" xfId="2" applyFont="1" applyBorder="1" applyAlignment="1">
      <alignment horizontal="center"/>
    </xf>
    <xf numFmtId="0" fontId="11" fillId="0" borderId="94" xfId="2" applyFont="1" applyBorder="1" applyAlignment="1">
      <alignment horizontal="center"/>
    </xf>
    <xf numFmtId="0" fontId="11" fillId="0" borderId="95" xfId="2" applyFont="1" applyBorder="1" applyAlignment="1">
      <alignment horizontal="center"/>
    </xf>
    <xf numFmtId="0" fontId="11" fillId="0" borderId="1" xfId="2" applyFont="1" applyBorder="1" applyAlignment="1">
      <alignment horizontal="left" wrapText="1"/>
    </xf>
    <xf numFmtId="0" fontId="11" fillId="0" borderId="13" xfId="2" applyFont="1" applyBorder="1" applyAlignment="1">
      <alignment horizontal="left"/>
    </xf>
    <xf numFmtId="0" fontId="11" fillId="0" borderId="14" xfId="2" applyFont="1" applyBorder="1" applyAlignment="1">
      <alignment horizontal="left"/>
    </xf>
    <xf numFmtId="0" fontId="11" fillId="0" borderId="12" xfId="2" applyFont="1" applyBorder="1" applyAlignment="1">
      <alignment horizontal="center" wrapText="1"/>
    </xf>
    <xf numFmtId="0" fontId="11" fillId="0" borderId="11" xfId="2" applyFont="1" applyBorder="1" applyAlignment="1">
      <alignment horizontal="center" wrapText="1"/>
    </xf>
    <xf numFmtId="0" fontId="11" fillId="0" borderId="4" xfId="2" applyFont="1" applyBorder="1" applyAlignment="1">
      <alignment horizontal="left" vertical="top" wrapText="1"/>
    </xf>
    <xf numFmtId="0" fontId="11" fillId="0" borderId="8" xfId="2" applyFont="1" applyBorder="1" applyAlignment="1">
      <alignment horizontal="left" vertical="top" wrapText="1"/>
    </xf>
    <xf numFmtId="0" fontId="11" fillId="0" borderId="9" xfId="2" applyFont="1" applyBorder="1" applyAlignment="1">
      <alignment horizontal="left" vertical="top" wrapText="1"/>
    </xf>
    <xf numFmtId="0" fontId="11" fillId="0" borderId="12" xfId="2" applyFont="1" applyBorder="1" applyAlignment="1">
      <alignment horizontal="left" vertical="top" wrapText="1"/>
    </xf>
    <xf numFmtId="0" fontId="11" fillId="0" borderId="11" xfId="2" applyFont="1" applyBorder="1" applyAlignment="1">
      <alignment horizontal="left" vertical="top" wrapText="1"/>
    </xf>
    <xf numFmtId="0" fontId="11" fillId="0" borderId="13" xfId="2" applyFont="1" applyBorder="1" applyAlignment="1">
      <alignment horizontal="left" vertical="center" shrinkToFit="1"/>
    </xf>
    <xf numFmtId="0" fontId="11" fillId="0" borderId="15" xfId="2" applyFont="1" applyBorder="1" applyAlignment="1">
      <alignment horizontal="left" vertical="center" shrinkToFit="1"/>
    </xf>
    <xf numFmtId="0" fontId="11" fillId="0" borderId="1" xfId="2" applyFont="1" applyBorder="1" applyAlignment="1">
      <alignment horizontal="left" vertical="center"/>
    </xf>
    <xf numFmtId="0" fontId="11" fillId="0" borderId="13" xfId="2" applyFont="1" applyBorder="1" applyAlignment="1">
      <alignment horizontal="left" vertical="center"/>
    </xf>
    <xf numFmtId="0" fontId="11" fillId="0" borderId="13" xfId="2" applyFont="1" applyBorder="1" applyAlignment="1">
      <alignment horizontal="left" vertical="center" textRotation="255"/>
    </xf>
    <xf numFmtId="0" fontId="11" fillId="0" borderId="14" xfId="2" applyFont="1" applyBorder="1" applyAlignment="1">
      <alignment horizontal="left" vertical="center" textRotation="255"/>
    </xf>
    <xf numFmtId="0" fontId="11" fillId="0" borderId="15" xfId="2" applyFont="1" applyBorder="1" applyAlignment="1">
      <alignment horizontal="left" vertical="center" textRotation="255"/>
    </xf>
    <xf numFmtId="0" fontId="37" fillId="0" borderId="88" xfId="10" applyFont="1" applyBorder="1" applyAlignment="1">
      <alignment horizontal="center" vertical="center"/>
    </xf>
    <xf numFmtId="0" fontId="37" fillId="0" borderId="87" xfId="10" applyFont="1" applyBorder="1" applyAlignment="1">
      <alignment horizontal="center" vertical="center"/>
    </xf>
    <xf numFmtId="0" fontId="37" fillId="0" borderId="86" xfId="10" applyFont="1" applyBorder="1" applyAlignment="1">
      <alignment horizontal="center" vertical="center"/>
    </xf>
    <xf numFmtId="0" fontId="37" fillId="0" borderId="97" xfId="10" applyFont="1" applyBorder="1" applyAlignment="1">
      <alignment horizontal="center" vertical="center"/>
    </xf>
    <xf numFmtId="0" fontId="37" fillId="0" borderId="98" xfId="10" applyFont="1" applyBorder="1" applyAlignment="1">
      <alignment horizontal="center" vertical="center"/>
    </xf>
    <xf numFmtId="0" fontId="37" fillId="0" borderId="99" xfId="10" applyFont="1" applyBorder="1" applyAlignment="1">
      <alignment horizontal="center" vertical="center"/>
    </xf>
    <xf numFmtId="0" fontId="15" fillId="0" borderId="0" xfId="10" applyFont="1" applyAlignment="1">
      <alignment horizontal="center" vertical="center"/>
    </xf>
    <xf numFmtId="0" fontId="37" fillId="0" borderId="13" xfId="10" applyFont="1" applyBorder="1" applyAlignment="1">
      <alignment horizontal="center" vertical="center"/>
    </xf>
    <xf numFmtId="0" fontId="37" fillId="0" borderId="14" xfId="10" applyFont="1" applyBorder="1" applyAlignment="1">
      <alignment horizontal="center" vertical="center"/>
    </xf>
    <xf numFmtId="0" fontId="37" fillId="0" borderId="15" xfId="10" applyFont="1" applyBorder="1" applyAlignment="1">
      <alignment horizontal="center" vertical="center"/>
    </xf>
    <xf numFmtId="0" fontId="37" fillId="0" borderId="2" xfId="10" applyFont="1" applyBorder="1" applyAlignment="1">
      <alignment horizontal="center" vertical="center"/>
    </xf>
    <xf numFmtId="0" fontId="37" fillId="0" borderId="3" xfId="10" applyFont="1" applyBorder="1" applyAlignment="1">
      <alignment horizontal="center" vertical="center"/>
    </xf>
    <xf numFmtId="0" fontId="37" fillId="0" borderId="4" xfId="10" applyFont="1" applyBorder="1" applyAlignment="1">
      <alignment horizontal="center" vertical="center"/>
    </xf>
    <xf numFmtId="0" fontId="37" fillId="0" borderId="7" xfId="10" applyFont="1" applyBorder="1" applyAlignment="1">
      <alignment horizontal="center" vertical="center"/>
    </xf>
    <xf numFmtId="0" fontId="37" fillId="0" borderId="0" xfId="10" applyFont="1" applyAlignment="1">
      <alignment horizontal="center" vertical="center"/>
    </xf>
    <xf numFmtId="0" fontId="37" fillId="0" borderId="8" xfId="10" applyFont="1" applyBorder="1" applyAlignment="1">
      <alignment horizontal="center" vertical="center"/>
    </xf>
    <xf numFmtId="0" fontId="37" fillId="0" borderId="6" xfId="10" applyFont="1" applyBorder="1" applyAlignment="1">
      <alignment horizontal="left" vertical="center"/>
    </xf>
    <xf numFmtId="0" fontId="37" fillId="0" borderId="5" xfId="10" applyFont="1" applyBorder="1" applyAlignment="1">
      <alignment horizontal="left" vertical="center"/>
    </xf>
    <xf numFmtId="0" fontId="37" fillId="0" borderId="69" xfId="10" applyFont="1" applyBorder="1" applyAlignment="1">
      <alignment horizontal="center" vertical="center"/>
    </xf>
    <xf numFmtId="0" fontId="37" fillId="0" borderId="100" xfId="10" applyFont="1" applyBorder="1" applyAlignment="1">
      <alignment horizontal="center" vertical="center"/>
    </xf>
    <xf numFmtId="0" fontId="37" fillId="0" borderId="70" xfId="10" applyFont="1" applyBorder="1" applyAlignment="1">
      <alignment horizontal="center" vertical="center"/>
    </xf>
    <xf numFmtId="0" fontId="37" fillId="0" borderId="71" xfId="10" applyFont="1" applyBorder="1" applyAlignment="1">
      <alignment horizontal="center" vertical="center"/>
    </xf>
    <xf numFmtId="0" fontId="37" fillId="0" borderId="83" xfId="10" applyFont="1" applyBorder="1" applyAlignment="1">
      <alignment horizontal="left" vertical="center" wrapText="1"/>
    </xf>
    <xf numFmtId="0" fontId="37" fillId="0" borderId="80" xfId="10" applyFont="1" applyBorder="1" applyAlignment="1">
      <alignment horizontal="left" vertical="center" wrapText="1"/>
    </xf>
    <xf numFmtId="0" fontId="37" fillId="0" borderId="82" xfId="10" applyFont="1" applyBorder="1" applyAlignment="1">
      <alignment horizontal="center" vertical="center" wrapText="1"/>
    </xf>
    <xf numFmtId="0" fontId="37" fillId="0" borderId="79" xfId="10" applyFont="1" applyBorder="1" applyAlignment="1">
      <alignment horizontal="center" vertical="center" wrapText="1"/>
    </xf>
    <xf numFmtId="0" fontId="37" fillId="0" borderId="82" xfId="10" applyFont="1" applyBorder="1" applyAlignment="1">
      <alignment horizontal="left" vertical="center"/>
    </xf>
    <xf numFmtId="0" fontId="37" fillId="0" borderId="79" xfId="10" applyFont="1" applyBorder="1" applyAlignment="1">
      <alignment horizontal="left" vertical="center"/>
    </xf>
    <xf numFmtId="0" fontId="37" fillId="0" borderId="6" xfId="10" applyFont="1" applyBorder="1" applyAlignment="1">
      <alignment horizontal="left" vertical="center" wrapText="1"/>
    </xf>
    <xf numFmtId="0" fontId="37" fillId="0" borderId="5" xfId="10" applyFont="1" applyBorder="1" applyAlignment="1">
      <alignment horizontal="left" vertical="center" wrapText="1"/>
    </xf>
    <xf numFmtId="0" fontId="36" fillId="0" borderId="2" xfId="10" applyBorder="1" applyAlignment="1">
      <alignment horizontal="center" vertical="center"/>
    </xf>
    <xf numFmtId="0" fontId="36" fillId="0" borderId="7" xfId="10" applyBorder="1" applyAlignment="1">
      <alignment horizontal="center" vertical="center"/>
    </xf>
    <xf numFmtId="0" fontId="37" fillId="0" borderId="3" xfId="10" applyFont="1" applyBorder="1" applyAlignment="1">
      <alignment horizontal="left" vertical="center"/>
    </xf>
    <xf numFmtId="0" fontId="37" fillId="0" borderId="0" xfId="10" applyFont="1" applyAlignment="1">
      <alignment horizontal="left" vertical="center"/>
    </xf>
    <xf numFmtId="0" fontId="36" fillId="0" borderId="3" xfId="10" applyBorder="1" applyAlignment="1">
      <alignment horizontal="center" vertical="center"/>
    </xf>
    <xf numFmtId="0" fontId="36" fillId="0" borderId="0" xfId="10" applyAlignment="1">
      <alignment horizontal="center" vertical="center"/>
    </xf>
    <xf numFmtId="0" fontId="37" fillId="0" borderId="77" xfId="10" applyFont="1" applyBorder="1" applyAlignment="1">
      <alignment horizontal="center" vertical="center" wrapText="1"/>
    </xf>
    <xf numFmtId="0" fontId="37" fillId="0" borderId="76" xfId="10" applyFont="1" applyBorder="1" applyAlignment="1">
      <alignment horizontal="left" vertical="center"/>
    </xf>
    <xf numFmtId="0" fontId="37" fillId="0" borderId="76" xfId="10" applyFont="1" applyBorder="1" applyAlignment="1">
      <alignment horizontal="center" vertical="center" wrapText="1"/>
    </xf>
    <xf numFmtId="0" fontId="37" fillId="0" borderId="0" xfId="10" applyFont="1" applyAlignment="1">
      <alignment horizontal="left" vertical="center" wrapText="1"/>
    </xf>
    <xf numFmtId="0" fontId="37" fillId="0" borderId="0" xfId="10" applyFont="1" applyAlignment="1">
      <alignment vertical="center" wrapText="1"/>
    </xf>
    <xf numFmtId="0" fontId="37" fillId="0" borderId="9" xfId="10" applyFont="1" applyBorder="1" applyAlignment="1">
      <alignment horizontal="center" vertical="center"/>
    </xf>
    <xf numFmtId="0" fontId="37" fillId="0" borderId="12" xfId="10" applyFont="1" applyBorder="1" applyAlignment="1">
      <alignment horizontal="center" vertical="center"/>
    </xf>
    <xf numFmtId="0" fontId="37" fillId="0" borderId="11" xfId="10" applyFont="1" applyBorder="1" applyAlignment="1">
      <alignment horizontal="center" vertical="center"/>
    </xf>
    <xf numFmtId="0" fontId="37" fillId="0" borderId="8" xfId="10" applyFont="1" applyBorder="1" applyAlignment="1">
      <alignment horizontal="left" vertical="center" wrapText="1"/>
    </xf>
    <xf numFmtId="0" fontId="37" fillId="0" borderId="0" xfId="10" applyFont="1" applyAlignment="1">
      <alignment horizontal="center" vertical="center" wrapText="1"/>
    </xf>
    <xf numFmtId="0" fontId="37" fillId="0" borderId="13" xfId="10" applyFont="1" applyBorder="1" applyAlignment="1">
      <alignment horizontal="left" vertical="center"/>
    </xf>
    <xf numFmtId="0" fontId="37" fillId="0" borderId="14" xfId="10" applyFont="1" applyBorder="1" applyAlignment="1">
      <alignment horizontal="left" vertical="center"/>
    </xf>
    <xf numFmtId="0" fontId="37" fillId="0" borderId="15" xfId="10" applyFont="1" applyBorder="1" applyAlignment="1">
      <alignment horizontal="left" vertical="center"/>
    </xf>
    <xf numFmtId="0" fontId="37" fillId="0" borderId="1" xfId="10" applyFont="1" applyBorder="1" applyAlignment="1">
      <alignment horizontal="center" vertical="center"/>
    </xf>
    <xf numFmtId="0" fontId="37" fillId="0" borderId="1" xfId="10" applyFont="1" applyBorder="1" applyAlignment="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15" xfId="0" applyNumberFormat="1" applyFont="1" applyBorder="1" applyAlignment="1">
      <alignment horizontal="center" vertical="center"/>
    </xf>
    <xf numFmtId="181" fontId="13" fillId="2" borderId="13" xfId="0" applyNumberFormat="1" applyFont="1" applyFill="1" applyBorder="1" applyAlignment="1">
      <alignment horizontal="center" vertical="center"/>
    </xf>
    <xf numFmtId="181" fontId="13" fillId="2" borderId="14" xfId="0" applyNumberFormat="1" applyFont="1" applyFill="1" applyBorder="1" applyAlignment="1">
      <alignment horizontal="center" vertical="center"/>
    </xf>
    <xf numFmtId="181" fontId="13" fillId="2" borderId="15" xfId="0" applyNumberFormat="1" applyFont="1" applyFill="1" applyBorder="1" applyAlignment="1">
      <alignment horizontal="center" vertical="center"/>
    </xf>
    <xf numFmtId="0" fontId="13" fillId="3" borderId="13"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protection locked="0"/>
    </xf>
    <xf numFmtId="179" fontId="13" fillId="0" borderId="13" xfId="0" applyNumberFormat="1" applyFont="1" applyBorder="1" applyAlignment="1">
      <alignment horizontal="center" vertical="center"/>
    </xf>
    <xf numFmtId="179" fontId="13" fillId="0" borderId="14" xfId="0" applyNumberFormat="1" applyFont="1" applyBorder="1" applyAlignment="1">
      <alignment horizontal="center" vertical="center"/>
    </xf>
    <xf numFmtId="179" fontId="13" fillId="0" borderId="15" xfId="0" applyNumberFormat="1" applyFont="1" applyBorder="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right" vertical="center"/>
    </xf>
    <xf numFmtId="180" fontId="13" fillId="2" borderId="0" xfId="0" applyNumberFormat="1" applyFont="1" applyFill="1" applyAlignment="1">
      <alignment horizontal="center" vertical="center"/>
    </xf>
    <xf numFmtId="179" fontId="13" fillId="0" borderId="13" xfId="0" applyNumberFormat="1" applyFont="1" applyBorder="1" applyAlignment="1">
      <alignment horizontal="right" vertical="center"/>
    </xf>
    <xf numFmtId="179" fontId="13" fillId="0" borderId="15" xfId="0" applyNumberFormat="1" applyFont="1" applyBorder="1" applyAlignment="1">
      <alignment horizontal="right" vertical="center"/>
    </xf>
    <xf numFmtId="179" fontId="13" fillId="0" borderId="13" xfId="8" applyNumberFormat="1" applyFont="1" applyFill="1" applyBorder="1" applyAlignment="1" applyProtection="1">
      <alignment horizontal="right" vertical="center"/>
    </xf>
    <xf numFmtId="179" fontId="13" fillId="0" borderId="15" xfId="8" applyNumberFormat="1" applyFont="1" applyFill="1" applyBorder="1" applyAlignment="1" applyProtection="1">
      <alignment horizontal="right" vertical="center"/>
    </xf>
    <xf numFmtId="179" fontId="13" fillId="3" borderId="13" xfId="0" applyNumberFormat="1" applyFont="1" applyFill="1" applyBorder="1" applyAlignment="1" applyProtection="1">
      <alignment horizontal="right" vertical="center"/>
      <protection locked="0"/>
    </xf>
    <xf numFmtId="179" fontId="13" fillId="3" borderId="15" xfId="0" applyNumberFormat="1" applyFont="1" applyFill="1" applyBorder="1" applyAlignment="1" applyProtection="1">
      <alignment horizontal="right" vertical="center"/>
      <protection locked="0"/>
    </xf>
    <xf numFmtId="179" fontId="13" fillId="3" borderId="13" xfId="8" applyNumberFormat="1" applyFont="1" applyFill="1" applyBorder="1" applyAlignment="1" applyProtection="1">
      <alignment horizontal="right" vertical="center"/>
      <protection locked="0"/>
    </xf>
    <xf numFmtId="179" fontId="13" fillId="3" borderId="15" xfId="8" applyNumberFormat="1" applyFont="1" applyFill="1" applyBorder="1" applyAlignment="1" applyProtection="1">
      <alignment horizontal="right" vertical="center"/>
      <protection locked="0"/>
    </xf>
    <xf numFmtId="0" fontId="13" fillId="0" borderId="0" xfId="0" applyFont="1" applyAlignment="1">
      <alignment horizontal="center" vertical="center"/>
    </xf>
    <xf numFmtId="0" fontId="19" fillId="0" borderId="0" xfId="0" applyFont="1" applyAlignment="1">
      <alignment horizontal="center" vertical="center" wrapText="1"/>
    </xf>
    <xf numFmtId="0" fontId="19" fillId="5" borderId="64" xfId="0" applyFont="1" applyFill="1" applyBorder="1" applyAlignment="1" applyProtection="1">
      <alignment horizontal="center" vertical="center" wrapText="1"/>
      <protection locked="0"/>
    </xf>
    <xf numFmtId="0" fontId="19" fillId="5" borderId="65" xfId="0" applyFont="1" applyFill="1" applyBorder="1" applyAlignment="1" applyProtection="1">
      <alignment horizontal="center" vertical="center" wrapText="1"/>
      <protection locked="0"/>
    </xf>
    <xf numFmtId="0" fontId="31" fillId="5" borderId="66" xfId="0" applyFont="1" applyFill="1" applyBorder="1" applyAlignment="1" applyProtection="1">
      <alignment horizontal="center" vertical="center" wrapText="1"/>
      <protection locked="0"/>
    </xf>
    <xf numFmtId="0" fontId="31" fillId="5" borderId="65" xfId="0" applyFont="1" applyFill="1" applyBorder="1" applyAlignment="1" applyProtection="1">
      <alignment horizontal="center" vertical="center" wrapText="1"/>
      <protection locked="0"/>
    </xf>
    <xf numFmtId="0" fontId="31" fillId="5" borderId="66" xfId="0" applyFont="1" applyFill="1" applyBorder="1" applyAlignment="1" applyProtection="1">
      <alignment horizontal="center" vertical="center" shrinkToFit="1"/>
      <protection locked="0"/>
    </xf>
    <xf numFmtId="0" fontId="31" fillId="5" borderId="67" xfId="0" applyFont="1" applyFill="1" applyBorder="1" applyAlignment="1" applyProtection="1">
      <alignment horizontal="center" vertical="center" shrinkToFit="1"/>
      <protection locked="0"/>
    </xf>
    <xf numFmtId="0" fontId="31" fillId="5" borderId="65" xfId="0" applyFont="1" applyFill="1" applyBorder="1" applyAlignment="1" applyProtection="1">
      <alignment horizontal="center" vertical="center" shrinkToFit="1"/>
      <protection locked="0"/>
    </xf>
    <xf numFmtId="0" fontId="31" fillId="3" borderId="66" xfId="0" applyFont="1" applyFill="1" applyBorder="1" applyAlignment="1" applyProtection="1">
      <alignment horizontal="center" vertical="center" wrapText="1"/>
      <protection locked="0"/>
    </xf>
    <xf numFmtId="0" fontId="31" fillId="3" borderId="67" xfId="0" applyFont="1" applyFill="1" applyBorder="1" applyAlignment="1" applyProtection="1">
      <alignment horizontal="center" vertical="center" wrapText="1"/>
      <protection locked="0"/>
    </xf>
    <xf numFmtId="0" fontId="31" fillId="3" borderId="68" xfId="0" applyFont="1" applyFill="1" applyBorder="1" applyAlignment="1" applyProtection="1">
      <alignment horizontal="center" vertical="center" wrapText="1"/>
      <protection locked="0"/>
    </xf>
    <xf numFmtId="177" fontId="17" fillId="2" borderId="64" xfId="0" applyNumberFormat="1" applyFont="1" applyFill="1" applyBorder="1" applyAlignment="1">
      <alignment horizontal="center" vertical="center" wrapText="1"/>
    </xf>
    <xf numFmtId="177" fontId="17" fillId="2" borderId="68" xfId="0" applyNumberFormat="1" applyFont="1" applyFill="1" applyBorder="1" applyAlignment="1">
      <alignment horizontal="center" vertical="center" wrapText="1"/>
    </xf>
    <xf numFmtId="177" fontId="17" fillId="2" borderId="64" xfId="8" applyNumberFormat="1" applyFont="1" applyFill="1" applyBorder="1" applyAlignment="1" applyProtection="1">
      <alignment horizontal="center" vertical="center" wrapText="1"/>
    </xf>
    <xf numFmtId="177" fontId="17" fillId="2" borderId="68" xfId="8" applyNumberFormat="1" applyFont="1" applyFill="1" applyBorder="1" applyAlignment="1" applyProtection="1">
      <alignment horizontal="center" vertical="center" wrapText="1"/>
    </xf>
    <xf numFmtId="0" fontId="31" fillId="3" borderId="64" xfId="0" applyFont="1" applyFill="1" applyBorder="1" applyAlignment="1" applyProtection="1">
      <alignment horizontal="left" vertical="center" wrapText="1"/>
      <protection locked="0"/>
    </xf>
    <xf numFmtId="0" fontId="31" fillId="3" borderId="67" xfId="0" applyFont="1" applyFill="1" applyBorder="1" applyAlignment="1" applyProtection="1">
      <alignment horizontal="left" vertical="center" wrapText="1"/>
      <protection locked="0"/>
    </xf>
    <xf numFmtId="0" fontId="31" fillId="3" borderId="68" xfId="0" applyFont="1" applyFill="1" applyBorder="1" applyAlignment="1" applyProtection="1">
      <alignment horizontal="left" vertical="center" wrapText="1"/>
      <protection locked="0"/>
    </xf>
    <xf numFmtId="0" fontId="19" fillId="5" borderId="57" xfId="0" applyFont="1" applyFill="1" applyBorder="1" applyAlignment="1" applyProtection="1">
      <alignment horizontal="center" vertical="center" wrapText="1"/>
      <protection locked="0"/>
    </xf>
    <xf numFmtId="0" fontId="19" fillId="5" borderId="15" xfId="0" applyFont="1" applyFill="1" applyBorder="1" applyAlignment="1" applyProtection="1">
      <alignment horizontal="center" vertical="center" wrapText="1"/>
      <protection locked="0"/>
    </xf>
    <xf numFmtId="0" fontId="31" fillId="5" borderId="13" xfId="0" applyFont="1" applyFill="1" applyBorder="1" applyAlignment="1" applyProtection="1">
      <alignment horizontal="center" vertical="center" wrapText="1"/>
      <protection locked="0"/>
    </xf>
    <xf numFmtId="0" fontId="31" fillId="5" borderId="15" xfId="0" applyFont="1" applyFill="1" applyBorder="1" applyAlignment="1" applyProtection="1">
      <alignment horizontal="center" vertical="center" wrapText="1"/>
      <protection locked="0"/>
    </xf>
    <xf numFmtId="177" fontId="17" fillId="2" borderId="57" xfId="8" applyNumberFormat="1" applyFont="1" applyFill="1" applyBorder="1" applyAlignment="1" applyProtection="1">
      <alignment horizontal="center" vertical="center" wrapText="1"/>
    </xf>
    <xf numFmtId="177" fontId="17" fillId="2" borderId="58" xfId="8" applyNumberFormat="1" applyFont="1" applyFill="1" applyBorder="1" applyAlignment="1" applyProtection="1">
      <alignment horizontal="center" vertical="center" wrapText="1"/>
    </xf>
    <xf numFmtId="0" fontId="31" fillId="3" borderId="57" xfId="0" applyFont="1" applyFill="1" applyBorder="1" applyAlignment="1" applyProtection="1">
      <alignment horizontal="left" vertical="center" wrapText="1"/>
      <protection locked="0"/>
    </xf>
    <xf numFmtId="0" fontId="31" fillId="3" borderId="14" xfId="0" applyFont="1" applyFill="1" applyBorder="1" applyAlignment="1" applyProtection="1">
      <alignment horizontal="left" vertical="center" wrapText="1"/>
      <protection locked="0"/>
    </xf>
    <xf numFmtId="0" fontId="31" fillId="3" borderId="58" xfId="0" applyFont="1" applyFill="1" applyBorder="1" applyAlignment="1" applyProtection="1">
      <alignment horizontal="left" vertical="center" wrapText="1"/>
      <protection locked="0"/>
    </xf>
    <xf numFmtId="0" fontId="31" fillId="5" borderId="13" xfId="0" applyFont="1" applyFill="1" applyBorder="1" applyAlignment="1" applyProtection="1">
      <alignment horizontal="center" vertical="center" shrinkToFit="1"/>
      <protection locked="0"/>
    </xf>
    <xf numFmtId="0" fontId="31" fillId="5" borderId="14" xfId="0" applyFont="1" applyFill="1" applyBorder="1" applyAlignment="1" applyProtection="1">
      <alignment horizontal="center" vertical="center" shrinkToFit="1"/>
      <protection locked="0"/>
    </xf>
    <xf numFmtId="0" fontId="31" fillId="5" borderId="15" xfId="0" applyFont="1" applyFill="1" applyBorder="1" applyAlignment="1" applyProtection="1">
      <alignment horizontal="center" vertical="center" shrinkToFit="1"/>
      <protection locked="0"/>
    </xf>
    <xf numFmtId="0" fontId="31" fillId="3" borderId="13" xfId="0" applyFont="1" applyFill="1" applyBorder="1" applyAlignment="1" applyProtection="1">
      <alignment horizontal="center" vertical="center" wrapText="1"/>
      <protection locked="0"/>
    </xf>
    <xf numFmtId="0" fontId="31" fillId="3" borderId="14" xfId="0" applyFont="1" applyFill="1" applyBorder="1" applyAlignment="1" applyProtection="1">
      <alignment horizontal="center" vertical="center" wrapText="1"/>
      <protection locked="0"/>
    </xf>
    <xf numFmtId="0" fontId="31" fillId="3" borderId="58" xfId="0" applyFont="1" applyFill="1" applyBorder="1" applyAlignment="1" applyProtection="1">
      <alignment horizontal="center" vertical="center" wrapText="1"/>
      <protection locked="0"/>
    </xf>
    <xf numFmtId="177" fontId="17" fillId="2" borderId="57" xfId="0" applyNumberFormat="1" applyFont="1" applyFill="1" applyBorder="1" applyAlignment="1">
      <alignment horizontal="center" vertical="center" wrapText="1"/>
    </xf>
    <xf numFmtId="177" fontId="17" fillId="2" borderId="58" xfId="0" applyNumberFormat="1" applyFont="1" applyFill="1" applyBorder="1" applyAlignment="1">
      <alignment horizontal="center" vertical="center" wrapText="1"/>
    </xf>
    <xf numFmtId="0" fontId="31" fillId="5" borderId="63" xfId="0" applyFont="1" applyFill="1" applyBorder="1" applyAlignment="1" applyProtection="1">
      <alignment horizontal="center" vertical="center" shrinkToFit="1"/>
      <protection locked="0"/>
    </xf>
    <xf numFmtId="0" fontId="31" fillId="5" borderId="60" xfId="0" applyFont="1" applyFill="1" applyBorder="1" applyAlignment="1" applyProtection="1">
      <alignment horizontal="center" vertical="center" shrinkToFit="1"/>
      <protection locked="0"/>
    </xf>
    <xf numFmtId="0" fontId="31" fillId="5" borderId="62" xfId="0" applyFont="1" applyFill="1" applyBorder="1" applyAlignment="1" applyProtection="1">
      <alignment horizontal="center" vertical="center" shrinkToFit="1"/>
      <protection locked="0"/>
    </xf>
    <xf numFmtId="0" fontId="31" fillId="3" borderId="63" xfId="0" applyFont="1" applyFill="1" applyBorder="1" applyAlignment="1" applyProtection="1">
      <alignment horizontal="center" vertical="center" wrapText="1"/>
      <protection locked="0"/>
    </xf>
    <xf numFmtId="0" fontId="31" fillId="3" borderId="60" xfId="0" applyFont="1" applyFill="1" applyBorder="1" applyAlignment="1" applyProtection="1">
      <alignment horizontal="center" vertical="center" wrapText="1"/>
      <protection locked="0"/>
    </xf>
    <xf numFmtId="0" fontId="31" fillId="3" borderId="61" xfId="0" applyFont="1" applyFill="1" applyBorder="1" applyAlignment="1" applyProtection="1">
      <alignment horizontal="center" vertical="center" wrapText="1"/>
      <protection locked="0"/>
    </xf>
    <xf numFmtId="177" fontId="17" fillId="2" borderId="59" xfId="0" applyNumberFormat="1" applyFont="1" applyFill="1" applyBorder="1" applyAlignment="1">
      <alignment horizontal="center" vertical="center" wrapText="1"/>
    </xf>
    <xf numFmtId="177" fontId="17" fillId="2" borderId="61" xfId="0" applyNumberFormat="1" applyFont="1" applyFill="1" applyBorder="1" applyAlignment="1">
      <alignment horizontal="center" vertical="center" wrapText="1"/>
    </xf>
    <xf numFmtId="177" fontId="17" fillId="2" borderId="59" xfId="8" applyNumberFormat="1" applyFont="1" applyFill="1" applyBorder="1" applyAlignment="1" applyProtection="1">
      <alignment horizontal="center" vertical="center" wrapText="1"/>
    </xf>
    <xf numFmtId="177" fontId="17" fillId="2" borderId="61" xfId="8" applyNumberFormat="1" applyFont="1" applyFill="1" applyBorder="1" applyAlignment="1" applyProtection="1">
      <alignment horizontal="center" vertical="center" wrapText="1"/>
    </xf>
    <xf numFmtId="0" fontId="19" fillId="0" borderId="40"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4" xfId="0" applyFont="1" applyBorder="1" applyAlignment="1">
      <alignment horizontal="center" vertical="center" wrapText="1"/>
    </xf>
    <xf numFmtId="0" fontId="31" fillId="3" borderId="59" xfId="0" applyFont="1" applyFill="1" applyBorder="1" applyAlignment="1" applyProtection="1">
      <alignment horizontal="left" vertical="center" wrapText="1"/>
      <protection locked="0"/>
    </xf>
    <xf numFmtId="0" fontId="31" fillId="3" borderId="60" xfId="0" applyFont="1" applyFill="1" applyBorder="1" applyAlignment="1" applyProtection="1">
      <alignment horizontal="left" vertical="center" wrapText="1"/>
      <protection locked="0"/>
    </xf>
    <xf numFmtId="0" fontId="31" fillId="3" borderId="61" xfId="0" applyFont="1" applyFill="1" applyBorder="1" applyAlignment="1" applyProtection="1">
      <alignment horizontal="left" vertical="center" wrapText="1"/>
      <protection locked="0"/>
    </xf>
    <xf numFmtId="0" fontId="19" fillId="5" borderId="59" xfId="0" applyFont="1" applyFill="1" applyBorder="1" applyAlignment="1" applyProtection="1">
      <alignment horizontal="center" vertical="center" wrapText="1"/>
      <protection locked="0"/>
    </xf>
    <xf numFmtId="0" fontId="19" fillId="5" borderId="62" xfId="0" applyFont="1" applyFill="1" applyBorder="1" applyAlignment="1" applyProtection="1">
      <alignment horizontal="center" vertical="center" wrapText="1"/>
      <protection locked="0"/>
    </xf>
    <xf numFmtId="0" fontId="31" fillId="5" borderId="63" xfId="0" applyFont="1" applyFill="1" applyBorder="1" applyAlignment="1" applyProtection="1">
      <alignment horizontal="center" vertical="center" wrapText="1"/>
      <protection locked="0"/>
    </xf>
    <xf numFmtId="0" fontId="31" fillId="5" borderId="62" xfId="0" applyFont="1" applyFill="1" applyBorder="1" applyAlignment="1" applyProtection="1">
      <alignment horizontal="center" vertical="center" wrapText="1"/>
      <protection locked="0"/>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45" xfId="0" applyFont="1" applyBorder="1" applyAlignment="1">
      <alignment horizontal="center" vertical="center"/>
    </xf>
    <xf numFmtId="0" fontId="31" fillId="0" borderId="34"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4" xfId="0" quotePrefix="1" applyFont="1" applyBorder="1" applyAlignment="1">
      <alignment horizontal="center" vertical="center"/>
    </xf>
    <xf numFmtId="0" fontId="31" fillId="0" borderId="34" xfId="0" applyFont="1" applyBorder="1" applyAlignment="1">
      <alignment horizontal="center" vertical="center"/>
    </xf>
    <xf numFmtId="0" fontId="31" fillId="0" borderId="35"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57" xfId="0" applyFont="1" applyBorder="1" applyAlignment="1">
      <alignment horizontal="center" vertical="center"/>
    </xf>
    <xf numFmtId="0" fontId="31" fillId="0" borderId="14" xfId="0" applyFont="1" applyBorder="1" applyAlignment="1">
      <alignment horizontal="center" vertical="center"/>
    </xf>
    <xf numFmtId="0" fontId="31" fillId="0" borderId="58" xfId="0" applyFont="1" applyBorder="1" applyAlignment="1">
      <alignment horizontal="center" vertical="center"/>
    </xf>
    <xf numFmtId="0" fontId="31" fillId="3" borderId="13" xfId="0" applyFont="1" applyFill="1" applyBorder="1" applyAlignment="1" applyProtection="1">
      <alignment horizontal="center" vertical="center"/>
      <protection locked="0"/>
    </xf>
    <xf numFmtId="0" fontId="31" fillId="3" borderId="15" xfId="0" applyFont="1" applyFill="1" applyBorder="1" applyAlignment="1" applyProtection="1">
      <alignment horizontal="center" vertical="center"/>
      <protection locked="0"/>
    </xf>
    <xf numFmtId="0" fontId="31" fillId="3" borderId="9" xfId="0" applyFont="1" applyFill="1" applyBorder="1" applyAlignment="1" applyProtection="1">
      <alignment horizontal="center" vertical="center"/>
      <protection locked="0"/>
    </xf>
    <xf numFmtId="0" fontId="31" fillId="3" borderId="11" xfId="0" applyFont="1" applyFill="1" applyBorder="1" applyAlignment="1" applyProtection="1">
      <alignment horizontal="center" vertical="center"/>
      <protection locked="0"/>
    </xf>
    <xf numFmtId="0" fontId="31" fillId="2" borderId="13" xfId="0" applyFont="1" applyFill="1" applyBorder="1" applyAlignment="1">
      <alignment horizontal="center" vertical="center"/>
    </xf>
    <xf numFmtId="0" fontId="31" fillId="2" borderId="15" xfId="0" applyFont="1" applyFill="1" applyBorder="1" applyAlignment="1">
      <alignment horizontal="center" vertical="center"/>
    </xf>
    <xf numFmtId="0" fontId="17" fillId="5" borderId="0" xfId="0" applyFont="1" applyFill="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17" fillId="0" borderId="0" xfId="0" applyFont="1" applyAlignment="1">
      <alignment horizontal="center" vertical="center"/>
    </xf>
    <xf numFmtId="0" fontId="31" fillId="5" borderId="1" xfId="0" applyFont="1" applyFill="1" applyBorder="1" applyAlignment="1" applyProtection="1">
      <alignment horizontal="center" vertical="center"/>
      <protection locked="0"/>
    </xf>
    <xf numFmtId="0" fontId="19" fillId="2" borderId="0" xfId="0" applyFont="1" applyFill="1" applyAlignment="1">
      <alignment horizontal="left" vertical="center"/>
    </xf>
    <xf numFmtId="0" fontId="28" fillId="2" borderId="44" xfId="0" applyFont="1" applyFill="1" applyBorder="1" applyAlignment="1">
      <alignment horizontal="center" vertical="center"/>
    </xf>
    <xf numFmtId="0" fontId="28" fillId="2" borderId="45" xfId="0" applyFont="1" applyFill="1" applyBorder="1" applyAlignment="1">
      <alignment horizontal="center" vertical="center"/>
    </xf>
    <xf numFmtId="0" fontId="37" fillId="0" borderId="108" xfId="10" applyFont="1" applyBorder="1" applyAlignment="1">
      <alignment horizontal="center" vertical="center"/>
    </xf>
    <xf numFmtId="0" fontId="45" fillId="0" borderId="19" xfId="10" applyFont="1" applyBorder="1" applyAlignment="1">
      <alignment horizontal="left" vertical="center"/>
    </xf>
    <xf numFmtId="0" fontId="45" fillId="0" borderId="83" xfId="10" applyFont="1" applyBorder="1" applyAlignment="1">
      <alignment horizontal="left" vertical="center" wrapText="1"/>
    </xf>
  </cellXfs>
  <cellStyles count="11">
    <cellStyle name="桁区切り 2" xfId="4" xr:uid="{00000000-0005-0000-0000-000000000000}"/>
    <cellStyle name="桁区切り 3" xfId="8" xr:uid="{00000000-0005-0000-0000-000001000000}"/>
    <cellStyle name="標準" xfId="0" builtinId="0"/>
    <cellStyle name="標準 2" xfId="1" xr:uid="{00000000-0005-0000-0000-000003000000}"/>
    <cellStyle name="標準 2 2" xfId="2" xr:uid="{00000000-0005-0000-0000-000004000000}"/>
    <cellStyle name="標準 2 2 2" xfId="5" xr:uid="{00000000-0005-0000-0000-000005000000}"/>
    <cellStyle name="標準 2 3" xfId="10" xr:uid="{00000000-0005-0000-0000-000006000000}"/>
    <cellStyle name="標準 3" xfId="3" xr:uid="{00000000-0005-0000-0000-000007000000}"/>
    <cellStyle name="標準 4" xfId="6" xr:uid="{00000000-0005-0000-0000-000008000000}"/>
    <cellStyle name="標準 5" xfId="7" xr:uid="{00000000-0005-0000-0000-000009000000}"/>
    <cellStyle name="標準 6" xfId="9" xr:uid="{00000000-0005-0000-0000-00000A00000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2846288</xdr:colOff>
      <xdr:row>1</xdr:row>
      <xdr:rowOff>0</xdr:rowOff>
    </xdr:from>
    <xdr:to>
      <xdr:col>6</xdr:col>
      <xdr:colOff>419114</xdr:colOff>
      <xdr:row>1</xdr:row>
      <xdr:rowOff>0</xdr:rowOff>
    </xdr:to>
    <xdr:sp macro="" textlink="">
      <xdr:nvSpPr>
        <xdr:cNvPr id="2" name="Text Box 1">
          <a:extLst>
            <a:ext uri="{FF2B5EF4-FFF2-40B4-BE49-F238E27FC236}">
              <a16:creationId xmlns:a16="http://schemas.microsoft.com/office/drawing/2014/main" id="{150C917A-D4A8-47DB-82AB-12F57F4ADF27}"/>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3" name="Text Box 2">
          <a:extLst>
            <a:ext uri="{FF2B5EF4-FFF2-40B4-BE49-F238E27FC236}">
              <a16:creationId xmlns:a16="http://schemas.microsoft.com/office/drawing/2014/main" id="{81100256-6AC2-4A3B-80B8-A9814EAA3D0E}"/>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4" name="Text Box 3">
          <a:extLst>
            <a:ext uri="{FF2B5EF4-FFF2-40B4-BE49-F238E27FC236}">
              <a16:creationId xmlns:a16="http://schemas.microsoft.com/office/drawing/2014/main" id="{A3568B29-2C7C-481F-923A-2AC566A1C13E}"/>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1</xdr:row>
      <xdr:rowOff>0</xdr:rowOff>
    </xdr:from>
    <xdr:to>
      <xdr:col>10</xdr:col>
      <xdr:colOff>304277</xdr:colOff>
      <xdr:row>1</xdr:row>
      <xdr:rowOff>0</xdr:rowOff>
    </xdr:to>
    <xdr:sp macro="" textlink="">
      <xdr:nvSpPr>
        <xdr:cNvPr id="5" name="Text Box 4">
          <a:extLst>
            <a:ext uri="{FF2B5EF4-FFF2-40B4-BE49-F238E27FC236}">
              <a16:creationId xmlns:a16="http://schemas.microsoft.com/office/drawing/2014/main" id="{A7E53B9C-2275-49F2-8C65-1D39AD4B521B}"/>
            </a:ext>
          </a:extLst>
        </xdr:cNvPr>
        <xdr:cNvSpPr txBox="1"/>
      </xdr:nvSpPr>
      <xdr:spPr bwMode="auto">
        <a:xfrm>
          <a:off x="14406838" y="2540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1</xdr:row>
      <xdr:rowOff>0</xdr:rowOff>
    </xdr:from>
    <xdr:to>
      <xdr:col>4</xdr:col>
      <xdr:colOff>2097698</xdr:colOff>
      <xdr:row>1</xdr:row>
      <xdr:rowOff>0</xdr:rowOff>
    </xdr:to>
    <xdr:sp macro="" textlink="">
      <xdr:nvSpPr>
        <xdr:cNvPr id="6" name="Text Box 5">
          <a:extLst>
            <a:ext uri="{FF2B5EF4-FFF2-40B4-BE49-F238E27FC236}">
              <a16:creationId xmlns:a16="http://schemas.microsoft.com/office/drawing/2014/main" id="{A5E5401B-3B4E-42C2-9B51-4C3837A8522B}"/>
            </a:ext>
          </a:extLst>
        </xdr:cNvPr>
        <xdr:cNvSpPr txBox="1"/>
      </xdr:nvSpPr>
      <xdr:spPr bwMode="auto">
        <a:xfrm>
          <a:off x="7475246"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1</xdr:row>
      <xdr:rowOff>0</xdr:rowOff>
    </xdr:from>
    <xdr:to>
      <xdr:col>1</xdr:col>
      <xdr:colOff>1415225</xdr:colOff>
      <xdr:row>1</xdr:row>
      <xdr:rowOff>0</xdr:rowOff>
    </xdr:to>
    <xdr:sp macro="" textlink="">
      <xdr:nvSpPr>
        <xdr:cNvPr id="7" name="Text Box 6">
          <a:extLst>
            <a:ext uri="{FF2B5EF4-FFF2-40B4-BE49-F238E27FC236}">
              <a16:creationId xmlns:a16="http://schemas.microsoft.com/office/drawing/2014/main" id="{23FFC4F6-616E-41B1-B8CD-E28A4168A7AB}"/>
            </a:ext>
          </a:extLst>
        </xdr:cNvPr>
        <xdr:cNvSpPr txBox="1"/>
      </xdr:nvSpPr>
      <xdr:spPr bwMode="auto">
        <a:xfrm>
          <a:off x="1072257" y="2540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8" name="Text Box 7">
          <a:extLst>
            <a:ext uri="{FF2B5EF4-FFF2-40B4-BE49-F238E27FC236}">
              <a16:creationId xmlns:a16="http://schemas.microsoft.com/office/drawing/2014/main" id="{6823AEE2-A06C-4733-AF15-E7B9129E6C3E}"/>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9" name="Text Box 8">
          <a:extLst>
            <a:ext uri="{FF2B5EF4-FFF2-40B4-BE49-F238E27FC236}">
              <a16:creationId xmlns:a16="http://schemas.microsoft.com/office/drawing/2014/main" id="{F39E16AC-057E-43AF-96E6-2848B901110A}"/>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10" name="Text Box 9">
          <a:extLst>
            <a:ext uri="{FF2B5EF4-FFF2-40B4-BE49-F238E27FC236}">
              <a16:creationId xmlns:a16="http://schemas.microsoft.com/office/drawing/2014/main" id="{A8967794-66B8-4935-BEA4-D6859904F9A1}"/>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5A95CA05-746A-425E-B227-E155E3A41397}"/>
            </a:ext>
          </a:extLst>
        </xdr:cNvPr>
        <xdr:cNvSpPr txBox="1"/>
      </xdr:nvSpPr>
      <xdr:spPr bwMode="auto">
        <a:xfrm>
          <a:off x="21208" y="2540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2" name="Text Box 11">
          <a:extLst>
            <a:ext uri="{FF2B5EF4-FFF2-40B4-BE49-F238E27FC236}">
              <a16:creationId xmlns:a16="http://schemas.microsoft.com/office/drawing/2014/main" id="{AA595BB7-FC5A-446C-A80A-2C939153647C}"/>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3" name="Text Box 12">
          <a:extLst>
            <a:ext uri="{FF2B5EF4-FFF2-40B4-BE49-F238E27FC236}">
              <a16:creationId xmlns:a16="http://schemas.microsoft.com/office/drawing/2014/main" id="{8297A2A1-87A6-4248-A97D-3DBB679ECA7B}"/>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4" name="Text Box 13">
          <a:extLst>
            <a:ext uri="{FF2B5EF4-FFF2-40B4-BE49-F238E27FC236}">
              <a16:creationId xmlns:a16="http://schemas.microsoft.com/office/drawing/2014/main" id="{C8F88136-754A-4D83-8E5C-546FCBB4F2B5}"/>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70</xdr:row>
      <xdr:rowOff>0</xdr:rowOff>
    </xdr:from>
    <xdr:to>
      <xdr:col>10</xdr:col>
      <xdr:colOff>304277</xdr:colOff>
      <xdr:row>70</xdr:row>
      <xdr:rowOff>0</xdr:rowOff>
    </xdr:to>
    <xdr:sp macro="" textlink="">
      <xdr:nvSpPr>
        <xdr:cNvPr id="15" name="Text Box 14">
          <a:extLst>
            <a:ext uri="{FF2B5EF4-FFF2-40B4-BE49-F238E27FC236}">
              <a16:creationId xmlns:a16="http://schemas.microsoft.com/office/drawing/2014/main" id="{7EEB5C13-C3DD-44D4-9B1A-0040397A3948}"/>
            </a:ext>
          </a:extLst>
        </xdr:cNvPr>
        <xdr:cNvSpPr txBox="1"/>
      </xdr:nvSpPr>
      <xdr:spPr bwMode="auto">
        <a:xfrm>
          <a:off x="14406838" y="188468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73</xdr:row>
      <xdr:rowOff>0</xdr:rowOff>
    </xdr:from>
    <xdr:to>
      <xdr:col>4</xdr:col>
      <xdr:colOff>2097698</xdr:colOff>
      <xdr:row>73</xdr:row>
      <xdr:rowOff>0</xdr:rowOff>
    </xdr:to>
    <xdr:sp macro="" textlink="">
      <xdr:nvSpPr>
        <xdr:cNvPr id="16" name="Text Box 15">
          <a:extLst>
            <a:ext uri="{FF2B5EF4-FFF2-40B4-BE49-F238E27FC236}">
              <a16:creationId xmlns:a16="http://schemas.microsoft.com/office/drawing/2014/main" id="{7DA94912-5A65-4857-B80C-E334FE7BC0E8}"/>
            </a:ext>
          </a:extLst>
        </xdr:cNvPr>
        <xdr:cNvSpPr txBox="1"/>
      </xdr:nvSpPr>
      <xdr:spPr bwMode="auto">
        <a:xfrm>
          <a:off x="7475246"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73</xdr:row>
      <xdr:rowOff>0</xdr:rowOff>
    </xdr:from>
    <xdr:to>
      <xdr:col>1</xdr:col>
      <xdr:colOff>1415225</xdr:colOff>
      <xdr:row>73</xdr:row>
      <xdr:rowOff>0</xdr:rowOff>
    </xdr:to>
    <xdr:sp macro="" textlink="">
      <xdr:nvSpPr>
        <xdr:cNvPr id="17" name="Text Box 16">
          <a:extLst>
            <a:ext uri="{FF2B5EF4-FFF2-40B4-BE49-F238E27FC236}">
              <a16:creationId xmlns:a16="http://schemas.microsoft.com/office/drawing/2014/main" id="{F7E34B64-681F-4949-A5D4-ADE9A303CA23}"/>
            </a:ext>
          </a:extLst>
        </xdr:cNvPr>
        <xdr:cNvSpPr txBox="1"/>
      </xdr:nvSpPr>
      <xdr:spPr bwMode="auto">
        <a:xfrm>
          <a:off x="1072257" y="19608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8" name="Text Box 17">
          <a:extLst>
            <a:ext uri="{FF2B5EF4-FFF2-40B4-BE49-F238E27FC236}">
              <a16:creationId xmlns:a16="http://schemas.microsoft.com/office/drawing/2014/main" id="{7FFF5C3A-D466-4607-A42D-D1B20B0B63BE}"/>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9" name="Text Box 18">
          <a:extLst>
            <a:ext uri="{FF2B5EF4-FFF2-40B4-BE49-F238E27FC236}">
              <a16:creationId xmlns:a16="http://schemas.microsoft.com/office/drawing/2014/main" id="{E2209FE7-0251-48F6-8071-5BDFA7B58F87}"/>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20" name="Text Box 19">
          <a:extLst>
            <a:ext uri="{FF2B5EF4-FFF2-40B4-BE49-F238E27FC236}">
              <a16:creationId xmlns:a16="http://schemas.microsoft.com/office/drawing/2014/main" id="{C6B781F4-F7F0-4059-AC9B-23654A468D5A}"/>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9731581F-E9E1-431C-B2CB-D5E76139EC7D}"/>
            </a:ext>
          </a:extLst>
        </xdr:cNvPr>
        <xdr:cNvSpPr txBox="1"/>
      </xdr:nvSpPr>
      <xdr:spPr bwMode="auto">
        <a:xfrm>
          <a:off x="21208" y="18846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341623</xdr:colOff>
      <xdr:row>70</xdr:row>
      <xdr:rowOff>0</xdr:rowOff>
    </xdr:from>
    <xdr:to>
      <xdr:col>6</xdr:col>
      <xdr:colOff>883345</xdr:colOff>
      <xdr:row>70</xdr:row>
      <xdr:rowOff>0</xdr:rowOff>
    </xdr:to>
    <xdr:sp macro="" textlink="">
      <xdr:nvSpPr>
        <xdr:cNvPr id="22" name="Text Box 21">
          <a:extLst>
            <a:ext uri="{FF2B5EF4-FFF2-40B4-BE49-F238E27FC236}">
              <a16:creationId xmlns:a16="http://schemas.microsoft.com/office/drawing/2014/main" id="{509AA28A-E46A-42DA-8CE3-AD1C00A4A79D}"/>
            </a:ext>
          </a:extLst>
        </xdr:cNvPr>
        <xdr:cNvSpPr txBox="1"/>
      </xdr:nvSpPr>
      <xdr:spPr bwMode="auto">
        <a:xfrm>
          <a:off x="12260573" y="18846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1526232</xdr:colOff>
      <xdr:row>73</xdr:row>
      <xdr:rowOff>0</xdr:rowOff>
    </xdr:from>
    <xdr:to>
      <xdr:col>4</xdr:col>
      <xdr:colOff>2074328</xdr:colOff>
      <xdr:row>73</xdr:row>
      <xdr:rowOff>0</xdr:rowOff>
    </xdr:to>
    <xdr:sp macro="" textlink="">
      <xdr:nvSpPr>
        <xdr:cNvPr id="23" name="Text Box 22">
          <a:extLst>
            <a:ext uri="{FF2B5EF4-FFF2-40B4-BE49-F238E27FC236}">
              <a16:creationId xmlns:a16="http://schemas.microsoft.com/office/drawing/2014/main" id="{14AC8A46-C6E8-4CE9-8167-0E7F96BA6D12}"/>
            </a:ext>
          </a:extLst>
        </xdr:cNvPr>
        <xdr:cNvSpPr txBox="1"/>
      </xdr:nvSpPr>
      <xdr:spPr bwMode="auto">
        <a:xfrm>
          <a:off x="7419032"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4" name="Text Box 23">
          <a:extLst>
            <a:ext uri="{FF2B5EF4-FFF2-40B4-BE49-F238E27FC236}">
              <a16:creationId xmlns:a16="http://schemas.microsoft.com/office/drawing/2014/main" id="{41D93497-CE6D-4A0A-8D55-86D12023D479}"/>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25" name="Text Box 24">
          <a:extLst>
            <a:ext uri="{FF2B5EF4-FFF2-40B4-BE49-F238E27FC236}">
              <a16:creationId xmlns:a16="http://schemas.microsoft.com/office/drawing/2014/main" id="{21C2356E-FF39-4793-B1AD-715577B52074}"/>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 name="Text Box 25">
          <a:extLst>
            <a:ext uri="{FF2B5EF4-FFF2-40B4-BE49-F238E27FC236}">
              <a16:creationId xmlns:a16="http://schemas.microsoft.com/office/drawing/2014/main" id="{BC28267B-F6BB-4DC5-88D5-006A2D3FA696}"/>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27" name="Text Box 26">
          <a:extLst>
            <a:ext uri="{FF2B5EF4-FFF2-40B4-BE49-F238E27FC236}">
              <a16:creationId xmlns:a16="http://schemas.microsoft.com/office/drawing/2014/main" id="{0A3FA494-DC68-448D-AEED-5A1D97B761F6}"/>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C7C3F37-5F33-498C-A054-B7977A1D07A1}"/>
            </a:ext>
          </a:extLst>
        </xdr:cNvPr>
        <xdr:cNvSpPr txBox="1"/>
      </xdr:nvSpPr>
      <xdr:spPr bwMode="auto">
        <a:xfrm>
          <a:off x="21208" y="122809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29" name="Text Box 28">
          <a:extLst>
            <a:ext uri="{FF2B5EF4-FFF2-40B4-BE49-F238E27FC236}">
              <a16:creationId xmlns:a16="http://schemas.microsoft.com/office/drawing/2014/main" id="{5769966C-2221-4FC7-AECA-9EBC36D02597}"/>
            </a:ext>
          </a:extLst>
        </xdr:cNvPr>
        <xdr:cNvSpPr txBox="1"/>
      </xdr:nvSpPr>
      <xdr:spPr bwMode="auto">
        <a:xfrm>
          <a:off x="11831538" y="14846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30" name="Text Box 29">
          <a:extLst>
            <a:ext uri="{FF2B5EF4-FFF2-40B4-BE49-F238E27FC236}">
              <a16:creationId xmlns:a16="http://schemas.microsoft.com/office/drawing/2014/main" id="{54269184-FA76-404A-B3AC-21421CD608C6}"/>
            </a:ext>
          </a:extLst>
        </xdr:cNvPr>
        <xdr:cNvSpPr txBox="1"/>
      </xdr:nvSpPr>
      <xdr:spPr bwMode="auto">
        <a:xfrm>
          <a:off x="11831538" y="14846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31" name="Text Box 30">
          <a:extLst>
            <a:ext uri="{FF2B5EF4-FFF2-40B4-BE49-F238E27FC236}">
              <a16:creationId xmlns:a16="http://schemas.microsoft.com/office/drawing/2014/main" id="{F26E3F5F-0D80-493D-8B8D-2837E1CBB602}"/>
            </a:ext>
          </a:extLst>
        </xdr:cNvPr>
        <xdr:cNvSpPr txBox="1"/>
      </xdr:nvSpPr>
      <xdr:spPr bwMode="auto">
        <a:xfrm>
          <a:off x="11831538" y="14846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55</xdr:row>
      <xdr:rowOff>0</xdr:rowOff>
    </xdr:from>
    <xdr:to>
      <xdr:col>10</xdr:col>
      <xdr:colOff>304277</xdr:colOff>
      <xdr:row>55</xdr:row>
      <xdr:rowOff>0</xdr:rowOff>
    </xdr:to>
    <xdr:sp macro="" textlink="">
      <xdr:nvSpPr>
        <xdr:cNvPr id="32" name="Text Box 31">
          <a:extLst>
            <a:ext uri="{FF2B5EF4-FFF2-40B4-BE49-F238E27FC236}">
              <a16:creationId xmlns:a16="http://schemas.microsoft.com/office/drawing/2014/main" id="{5EC87D09-553F-4768-84D5-CCF3797F9058}"/>
            </a:ext>
          </a:extLst>
        </xdr:cNvPr>
        <xdr:cNvSpPr txBox="1"/>
      </xdr:nvSpPr>
      <xdr:spPr bwMode="auto">
        <a:xfrm>
          <a:off x="14406838" y="148463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69</xdr:row>
      <xdr:rowOff>0</xdr:rowOff>
    </xdr:from>
    <xdr:to>
      <xdr:col>4</xdr:col>
      <xdr:colOff>2097698</xdr:colOff>
      <xdr:row>69</xdr:row>
      <xdr:rowOff>0</xdr:rowOff>
    </xdr:to>
    <xdr:sp macro="" textlink="">
      <xdr:nvSpPr>
        <xdr:cNvPr id="33" name="Text Box 32">
          <a:extLst>
            <a:ext uri="{FF2B5EF4-FFF2-40B4-BE49-F238E27FC236}">
              <a16:creationId xmlns:a16="http://schemas.microsoft.com/office/drawing/2014/main" id="{D513B4CD-6917-40DD-A867-E6AAAEA4CEAE}"/>
            </a:ext>
          </a:extLst>
        </xdr:cNvPr>
        <xdr:cNvSpPr txBox="1"/>
      </xdr:nvSpPr>
      <xdr:spPr bwMode="auto">
        <a:xfrm>
          <a:off x="7475246"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69</xdr:row>
      <xdr:rowOff>0</xdr:rowOff>
    </xdr:from>
    <xdr:to>
      <xdr:col>1</xdr:col>
      <xdr:colOff>1415225</xdr:colOff>
      <xdr:row>69</xdr:row>
      <xdr:rowOff>0</xdr:rowOff>
    </xdr:to>
    <xdr:sp macro="" textlink="">
      <xdr:nvSpPr>
        <xdr:cNvPr id="34" name="Text Box 33">
          <a:extLst>
            <a:ext uri="{FF2B5EF4-FFF2-40B4-BE49-F238E27FC236}">
              <a16:creationId xmlns:a16="http://schemas.microsoft.com/office/drawing/2014/main" id="{D8F2AFDB-4855-493E-AD46-5D3E2065F3B9}"/>
            </a:ext>
          </a:extLst>
        </xdr:cNvPr>
        <xdr:cNvSpPr txBox="1"/>
      </xdr:nvSpPr>
      <xdr:spPr bwMode="auto">
        <a:xfrm>
          <a:off x="1072257" y="18592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35" name="Text Box 34">
          <a:extLst>
            <a:ext uri="{FF2B5EF4-FFF2-40B4-BE49-F238E27FC236}">
              <a16:creationId xmlns:a16="http://schemas.microsoft.com/office/drawing/2014/main" id="{3C9479E1-8022-4D7B-880E-08219785FB8E}"/>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36" name="Text Box 35">
          <a:extLst>
            <a:ext uri="{FF2B5EF4-FFF2-40B4-BE49-F238E27FC236}">
              <a16:creationId xmlns:a16="http://schemas.microsoft.com/office/drawing/2014/main" id="{891B1756-760A-45E0-816B-7EA5ED51E51C}"/>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37" name="Text Box 36">
          <a:extLst>
            <a:ext uri="{FF2B5EF4-FFF2-40B4-BE49-F238E27FC236}">
              <a16:creationId xmlns:a16="http://schemas.microsoft.com/office/drawing/2014/main" id="{7CA28674-5F4D-4ADC-B562-F11807606EBD}"/>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B10A9199-191C-49DF-AA2E-D5C67C0FB82E}"/>
            </a:ext>
          </a:extLst>
        </xdr:cNvPr>
        <xdr:cNvSpPr txBox="1"/>
      </xdr:nvSpPr>
      <xdr:spPr bwMode="auto">
        <a:xfrm>
          <a:off x="21208" y="148463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8CD2C057-1E30-4892-8F03-9DB658FBD307}"/>
            </a:ext>
          </a:extLst>
        </xdr:cNvPr>
        <xdr:cNvSpPr txBox="1"/>
      </xdr:nvSpPr>
      <xdr:spPr bwMode="auto">
        <a:xfrm>
          <a:off x="21208" y="18592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1A5EE8AA-DA16-4949-9F49-CBC5CA846305}"/>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21208</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ACB1442-EE60-47B8-B66A-284D72F2B105}"/>
            </a:ext>
          </a:extLst>
        </xdr:cNvPr>
        <xdr:cNvSpPr txBox="1"/>
      </xdr:nvSpPr>
      <xdr:spPr bwMode="auto">
        <a:xfrm>
          <a:off x="21208" y="19608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42" name="Text Box 41">
          <a:extLst>
            <a:ext uri="{FF2B5EF4-FFF2-40B4-BE49-F238E27FC236}">
              <a16:creationId xmlns:a16="http://schemas.microsoft.com/office/drawing/2014/main" id="{54D26B60-8E8B-4AAC-A54E-21B354D93C69}"/>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43" name="Text Box 42">
          <a:extLst>
            <a:ext uri="{FF2B5EF4-FFF2-40B4-BE49-F238E27FC236}">
              <a16:creationId xmlns:a16="http://schemas.microsoft.com/office/drawing/2014/main" id="{C5D6FC34-136C-4840-B476-16F0F0B17754}"/>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44" name="Text Box 43">
          <a:extLst>
            <a:ext uri="{FF2B5EF4-FFF2-40B4-BE49-F238E27FC236}">
              <a16:creationId xmlns:a16="http://schemas.microsoft.com/office/drawing/2014/main" id="{F96C5D38-885B-46B7-88AF-4D3B8D0EBED8}"/>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73</xdr:row>
      <xdr:rowOff>0</xdr:rowOff>
    </xdr:from>
    <xdr:to>
      <xdr:col>10</xdr:col>
      <xdr:colOff>304277</xdr:colOff>
      <xdr:row>73</xdr:row>
      <xdr:rowOff>0</xdr:rowOff>
    </xdr:to>
    <xdr:sp macro="" textlink="">
      <xdr:nvSpPr>
        <xdr:cNvPr id="45" name="Text Box 44">
          <a:extLst>
            <a:ext uri="{FF2B5EF4-FFF2-40B4-BE49-F238E27FC236}">
              <a16:creationId xmlns:a16="http://schemas.microsoft.com/office/drawing/2014/main" id="{70DAE255-9A78-478C-9143-446EB92BF3B4}"/>
            </a:ext>
          </a:extLst>
        </xdr:cNvPr>
        <xdr:cNvSpPr txBox="1"/>
      </xdr:nvSpPr>
      <xdr:spPr bwMode="auto">
        <a:xfrm>
          <a:off x="14406838" y="196088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75</xdr:row>
      <xdr:rowOff>0</xdr:rowOff>
    </xdr:from>
    <xdr:to>
      <xdr:col>4</xdr:col>
      <xdr:colOff>2097698</xdr:colOff>
      <xdr:row>75</xdr:row>
      <xdr:rowOff>0</xdr:rowOff>
    </xdr:to>
    <xdr:sp macro="" textlink="">
      <xdr:nvSpPr>
        <xdr:cNvPr id="46" name="Text Box 45">
          <a:extLst>
            <a:ext uri="{FF2B5EF4-FFF2-40B4-BE49-F238E27FC236}">
              <a16:creationId xmlns:a16="http://schemas.microsoft.com/office/drawing/2014/main" id="{77E36DBA-7D15-4B9D-94D1-121E0737D863}"/>
            </a:ext>
          </a:extLst>
        </xdr:cNvPr>
        <xdr:cNvSpPr txBox="1"/>
      </xdr:nvSpPr>
      <xdr:spPr bwMode="auto">
        <a:xfrm>
          <a:off x="7475246"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76</xdr:row>
      <xdr:rowOff>0</xdr:rowOff>
    </xdr:from>
    <xdr:to>
      <xdr:col>1</xdr:col>
      <xdr:colOff>1415225</xdr:colOff>
      <xdr:row>76</xdr:row>
      <xdr:rowOff>0</xdr:rowOff>
    </xdr:to>
    <xdr:sp macro="" textlink="">
      <xdr:nvSpPr>
        <xdr:cNvPr id="47" name="Text Box 46">
          <a:extLst>
            <a:ext uri="{FF2B5EF4-FFF2-40B4-BE49-F238E27FC236}">
              <a16:creationId xmlns:a16="http://schemas.microsoft.com/office/drawing/2014/main" id="{B3A4268C-500E-4A88-A867-8AE8570DDBB4}"/>
            </a:ext>
          </a:extLst>
        </xdr:cNvPr>
        <xdr:cNvSpPr txBox="1"/>
      </xdr:nvSpPr>
      <xdr:spPr bwMode="auto">
        <a:xfrm>
          <a:off x="1072257" y="20370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48" name="Text Box 47">
          <a:extLst>
            <a:ext uri="{FF2B5EF4-FFF2-40B4-BE49-F238E27FC236}">
              <a16:creationId xmlns:a16="http://schemas.microsoft.com/office/drawing/2014/main" id="{0119A299-FD25-4713-8076-648897404638}"/>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49" name="Text Box 48">
          <a:extLst>
            <a:ext uri="{FF2B5EF4-FFF2-40B4-BE49-F238E27FC236}">
              <a16:creationId xmlns:a16="http://schemas.microsoft.com/office/drawing/2014/main" id="{3BDBB9C5-9A5C-413F-926C-9185CED11802}"/>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50" name="Text Box 49">
          <a:extLst>
            <a:ext uri="{FF2B5EF4-FFF2-40B4-BE49-F238E27FC236}">
              <a16:creationId xmlns:a16="http://schemas.microsoft.com/office/drawing/2014/main" id="{6810CE01-7662-4249-BB5A-CED526B7B714}"/>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2CD66D00-D38B-4897-BF1A-3B06EABAAA3C}"/>
            </a:ext>
          </a:extLst>
        </xdr:cNvPr>
        <xdr:cNvSpPr txBox="1"/>
      </xdr:nvSpPr>
      <xdr:spPr bwMode="auto">
        <a:xfrm>
          <a:off x="21208" y="19608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52" name="Text Box 1">
          <a:extLst>
            <a:ext uri="{FF2B5EF4-FFF2-40B4-BE49-F238E27FC236}">
              <a16:creationId xmlns:a16="http://schemas.microsoft.com/office/drawing/2014/main" id="{A419CB1E-EF6A-4938-A04C-339F82E75729}"/>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53" name="Text Box 2">
          <a:extLst>
            <a:ext uri="{FF2B5EF4-FFF2-40B4-BE49-F238E27FC236}">
              <a16:creationId xmlns:a16="http://schemas.microsoft.com/office/drawing/2014/main" id="{F86157BC-DD64-4853-83D8-B3A81B8A9AE8}"/>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54" name="Text Box 3">
          <a:extLst>
            <a:ext uri="{FF2B5EF4-FFF2-40B4-BE49-F238E27FC236}">
              <a16:creationId xmlns:a16="http://schemas.microsoft.com/office/drawing/2014/main" id="{A04714C3-0933-4BBE-A514-7530D27C2428}"/>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1</xdr:row>
      <xdr:rowOff>0</xdr:rowOff>
    </xdr:from>
    <xdr:to>
      <xdr:col>10</xdr:col>
      <xdr:colOff>304277</xdr:colOff>
      <xdr:row>1</xdr:row>
      <xdr:rowOff>0</xdr:rowOff>
    </xdr:to>
    <xdr:sp macro="" textlink="">
      <xdr:nvSpPr>
        <xdr:cNvPr id="55" name="Text Box 4">
          <a:extLst>
            <a:ext uri="{FF2B5EF4-FFF2-40B4-BE49-F238E27FC236}">
              <a16:creationId xmlns:a16="http://schemas.microsoft.com/office/drawing/2014/main" id="{3D7130FB-4393-4255-B621-1E314BE29A98}"/>
            </a:ext>
          </a:extLst>
        </xdr:cNvPr>
        <xdr:cNvSpPr txBox="1"/>
      </xdr:nvSpPr>
      <xdr:spPr bwMode="auto">
        <a:xfrm>
          <a:off x="14406838" y="2540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1</xdr:row>
      <xdr:rowOff>0</xdr:rowOff>
    </xdr:from>
    <xdr:to>
      <xdr:col>4</xdr:col>
      <xdr:colOff>2097698</xdr:colOff>
      <xdr:row>1</xdr:row>
      <xdr:rowOff>0</xdr:rowOff>
    </xdr:to>
    <xdr:sp macro="" textlink="">
      <xdr:nvSpPr>
        <xdr:cNvPr id="56" name="Text Box 5">
          <a:extLst>
            <a:ext uri="{FF2B5EF4-FFF2-40B4-BE49-F238E27FC236}">
              <a16:creationId xmlns:a16="http://schemas.microsoft.com/office/drawing/2014/main" id="{E784E67A-25D6-449D-A171-09C736B222FF}"/>
            </a:ext>
          </a:extLst>
        </xdr:cNvPr>
        <xdr:cNvSpPr txBox="1"/>
      </xdr:nvSpPr>
      <xdr:spPr bwMode="auto">
        <a:xfrm>
          <a:off x="7475246"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1</xdr:row>
      <xdr:rowOff>0</xdr:rowOff>
    </xdr:from>
    <xdr:to>
      <xdr:col>1</xdr:col>
      <xdr:colOff>1415225</xdr:colOff>
      <xdr:row>1</xdr:row>
      <xdr:rowOff>0</xdr:rowOff>
    </xdr:to>
    <xdr:sp macro="" textlink="">
      <xdr:nvSpPr>
        <xdr:cNvPr id="57" name="Text Box 6">
          <a:extLst>
            <a:ext uri="{FF2B5EF4-FFF2-40B4-BE49-F238E27FC236}">
              <a16:creationId xmlns:a16="http://schemas.microsoft.com/office/drawing/2014/main" id="{ADE5BBB1-FB2B-48EF-BD0F-E9FCDDA88592}"/>
            </a:ext>
          </a:extLst>
        </xdr:cNvPr>
        <xdr:cNvSpPr txBox="1"/>
      </xdr:nvSpPr>
      <xdr:spPr bwMode="auto">
        <a:xfrm>
          <a:off x="1072257" y="2540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58" name="Text Box 7">
          <a:extLst>
            <a:ext uri="{FF2B5EF4-FFF2-40B4-BE49-F238E27FC236}">
              <a16:creationId xmlns:a16="http://schemas.microsoft.com/office/drawing/2014/main" id="{E2E063DE-8404-4D1D-B49E-BC7513EC1F2E}"/>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59" name="Text Box 8">
          <a:extLst>
            <a:ext uri="{FF2B5EF4-FFF2-40B4-BE49-F238E27FC236}">
              <a16:creationId xmlns:a16="http://schemas.microsoft.com/office/drawing/2014/main" id="{507DC187-06DE-4880-834F-21B6508A59B1}"/>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60" name="Text Box 9">
          <a:extLst>
            <a:ext uri="{FF2B5EF4-FFF2-40B4-BE49-F238E27FC236}">
              <a16:creationId xmlns:a16="http://schemas.microsoft.com/office/drawing/2014/main" id="{47FF927D-3B3F-49C9-80DA-0DE2A1E0F63F}"/>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110047D2-6FCA-4378-AFE1-4865ACF9CA03}"/>
            </a:ext>
          </a:extLst>
        </xdr:cNvPr>
        <xdr:cNvSpPr txBox="1"/>
      </xdr:nvSpPr>
      <xdr:spPr bwMode="auto">
        <a:xfrm>
          <a:off x="21208" y="2540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62" name="Text Box 11">
          <a:extLst>
            <a:ext uri="{FF2B5EF4-FFF2-40B4-BE49-F238E27FC236}">
              <a16:creationId xmlns:a16="http://schemas.microsoft.com/office/drawing/2014/main" id="{2CB69DB0-E536-46E8-9E65-134B8D9F621F}"/>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63" name="Text Box 12">
          <a:extLst>
            <a:ext uri="{FF2B5EF4-FFF2-40B4-BE49-F238E27FC236}">
              <a16:creationId xmlns:a16="http://schemas.microsoft.com/office/drawing/2014/main" id="{B0C35807-2F18-4938-B2BE-47C7B2EC7DBD}"/>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64" name="Text Box 13">
          <a:extLst>
            <a:ext uri="{FF2B5EF4-FFF2-40B4-BE49-F238E27FC236}">
              <a16:creationId xmlns:a16="http://schemas.microsoft.com/office/drawing/2014/main" id="{2E8C9719-A1F1-4DAE-B153-C1F06F40A611}"/>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70</xdr:row>
      <xdr:rowOff>0</xdr:rowOff>
    </xdr:from>
    <xdr:to>
      <xdr:col>10</xdr:col>
      <xdr:colOff>304277</xdr:colOff>
      <xdr:row>70</xdr:row>
      <xdr:rowOff>0</xdr:rowOff>
    </xdr:to>
    <xdr:sp macro="" textlink="">
      <xdr:nvSpPr>
        <xdr:cNvPr id="65" name="Text Box 14">
          <a:extLst>
            <a:ext uri="{FF2B5EF4-FFF2-40B4-BE49-F238E27FC236}">
              <a16:creationId xmlns:a16="http://schemas.microsoft.com/office/drawing/2014/main" id="{6203BC38-1E63-4D68-9FC9-E0F318E90CC2}"/>
            </a:ext>
          </a:extLst>
        </xdr:cNvPr>
        <xdr:cNvSpPr txBox="1"/>
      </xdr:nvSpPr>
      <xdr:spPr bwMode="auto">
        <a:xfrm>
          <a:off x="14406838" y="188468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73</xdr:row>
      <xdr:rowOff>0</xdr:rowOff>
    </xdr:from>
    <xdr:to>
      <xdr:col>4</xdr:col>
      <xdr:colOff>2097698</xdr:colOff>
      <xdr:row>73</xdr:row>
      <xdr:rowOff>0</xdr:rowOff>
    </xdr:to>
    <xdr:sp macro="" textlink="">
      <xdr:nvSpPr>
        <xdr:cNvPr id="66" name="Text Box 15">
          <a:extLst>
            <a:ext uri="{FF2B5EF4-FFF2-40B4-BE49-F238E27FC236}">
              <a16:creationId xmlns:a16="http://schemas.microsoft.com/office/drawing/2014/main" id="{36C5C0F6-F1E5-4B17-8475-38C451BE3244}"/>
            </a:ext>
          </a:extLst>
        </xdr:cNvPr>
        <xdr:cNvSpPr txBox="1"/>
      </xdr:nvSpPr>
      <xdr:spPr bwMode="auto">
        <a:xfrm>
          <a:off x="7475246"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73</xdr:row>
      <xdr:rowOff>0</xdr:rowOff>
    </xdr:from>
    <xdr:to>
      <xdr:col>1</xdr:col>
      <xdr:colOff>1415225</xdr:colOff>
      <xdr:row>73</xdr:row>
      <xdr:rowOff>0</xdr:rowOff>
    </xdr:to>
    <xdr:sp macro="" textlink="">
      <xdr:nvSpPr>
        <xdr:cNvPr id="67" name="Text Box 16">
          <a:extLst>
            <a:ext uri="{FF2B5EF4-FFF2-40B4-BE49-F238E27FC236}">
              <a16:creationId xmlns:a16="http://schemas.microsoft.com/office/drawing/2014/main" id="{EB234092-8C04-4228-9FD1-6293D0BBF360}"/>
            </a:ext>
          </a:extLst>
        </xdr:cNvPr>
        <xdr:cNvSpPr txBox="1"/>
      </xdr:nvSpPr>
      <xdr:spPr bwMode="auto">
        <a:xfrm>
          <a:off x="1072257" y="19608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68" name="Text Box 17">
          <a:extLst>
            <a:ext uri="{FF2B5EF4-FFF2-40B4-BE49-F238E27FC236}">
              <a16:creationId xmlns:a16="http://schemas.microsoft.com/office/drawing/2014/main" id="{E08CC533-CA70-413F-9B4E-3FDD7CFBBB61}"/>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69" name="Text Box 18">
          <a:extLst>
            <a:ext uri="{FF2B5EF4-FFF2-40B4-BE49-F238E27FC236}">
              <a16:creationId xmlns:a16="http://schemas.microsoft.com/office/drawing/2014/main" id="{04A27224-6D98-48EB-9319-DA10ECB9B967}"/>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70" name="Text Box 19">
          <a:extLst>
            <a:ext uri="{FF2B5EF4-FFF2-40B4-BE49-F238E27FC236}">
              <a16:creationId xmlns:a16="http://schemas.microsoft.com/office/drawing/2014/main" id="{5184F3C0-D24E-4002-9736-C6DF95D107A6}"/>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FA860C5E-2D81-4ADF-8B64-6B86B1C90337}"/>
            </a:ext>
          </a:extLst>
        </xdr:cNvPr>
        <xdr:cNvSpPr txBox="1"/>
      </xdr:nvSpPr>
      <xdr:spPr bwMode="auto">
        <a:xfrm>
          <a:off x="21208" y="18846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341623</xdr:colOff>
      <xdr:row>70</xdr:row>
      <xdr:rowOff>0</xdr:rowOff>
    </xdr:from>
    <xdr:to>
      <xdr:col>6</xdr:col>
      <xdr:colOff>883345</xdr:colOff>
      <xdr:row>70</xdr:row>
      <xdr:rowOff>0</xdr:rowOff>
    </xdr:to>
    <xdr:sp macro="" textlink="">
      <xdr:nvSpPr>
        <xdr:cNvPr id="72" name="Text Box 21">
          <a:extLst>
            <a:ext uri="{FF2B5EF4-FFF2-40B4-BE49-F238E27FC236}">
              <a16:creationId xmlns:a16="http://schemas.microsoft.com/office/drawing/2014/main" id="{3F0A6A0B-AE3A-424E-9377-50CB90D0E563}"/>
            </a:ext>
          </a:extLst>
        </xdr:cNvPr>
        <xdr:cNvSpPr txBox="1"/>
      </xdr:nvSpPr>
      <xdr:spPr bwMode="auto">
        <a:xfrm>
          <a:off x="12260573" y="18846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1526232</xdr:colOff>
      <xdr:row>73</xdr:row>
      <xdr:rowOff>0</xdr:rowOff>
    </xdr:from>
    <xdr:to>
      <xdr:col>4</xdr:col>
      <xdr:colOff>2074328</xdr:colOff>
      <xdr:row>73</xdr:row>
      <xdr:rowOff>0</xdr:rowOff>
    </xdr:to>
    <xdr:sp macro="" textlink="">
      <xdr:nvSpPr>
        <xdr:cNvPr id="73" name="Text Box 22">
          <a:extLst>
            <a:ext uri="{FF2B5EF4-FFF2-40B4-BE49-F238E27FC236}">
              <a16:creationId xmlns:a16="http://schemas.microsoft.com/office/drawing/2014/main" id="{C8ED8590-2C1E-4E94-90D9-BC5598F7E0A3}"/>
            </a:ext>
          </a:extLst>
        </xdr:cNvPr>
        <xdr:cNvSpPr txBox="1"/>
      </xdr:nvSpPr>
      <xdr:spPr bwMode="auto">
        <a:xfrm>
          <a:off x="7419032"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74" name="Text Box 23">
          <a:extLst>
            <a:ext uri="{FF2B5EF4-FFF2-40B4-BE49-F238E27FC236}">
              <a16:creationId xmlns:a16="http://schemas.microsoft.com/office/drawing/2014/main" id="{C0ABCFA3-BA91-4EBB-8DDE-431370765821}"/>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75" name="Text Box 24">
          <a:extLst>
            <a:ext uri="{FF2B5EF4-FFF2-40B4-BE49-F238E27FC236}">
              <a16:creationId xmlns:a16="http://schemas.microsoft.com/office/drawing/2014/main" id="{748C6B4C-7008-44F6-B09E-B618645ABD79}"/>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76" name="Text Box 25">
          <a:extLst>
            <a:ext uri="{FF2B5EF4-FFF2-40B4-BE49-F238E27FC236}">
              <a16:creationId xmlns:a16="http://schemas.microsoft.com/office/drawing/2014/main" id="{3581DE1B-917C-45A3-8228-DE2BD9F0AD05}"/>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77" name="Text Box 26">
          <a:extLst>
            <a:ext uri="{FF2B5EF4-FFF2-40B4-BE49-F238E27FC236}">
              <a16:creationId xmlns:a16="http://schemas.microsoft.com/office/drawing/2014/main" id="{CEDED085-166E-4E41-B1F1-8C48D9793543}"/>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E0506088-BA40-4BCE-9B26-7B57B920BA1E}"/>
            </a:ext>
          </a:extLst>
        </xdr:cNvPr>
        <xdr:cNvSpPr txBox="1"/>
      </xdr:nvSpPr>
      <xdr:spPr bwMode="auto">
        <a:xfrm>
          <a:off x="21208" y="122809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79" name="Text Box 28">
          <a:extLst>
            <a:ext uri="{FF2B5EF4-FFF2-40B4-BE49-F238E27FC236}">
              <a16:creationId xmlns:a16="http://schemas.microsoft.com/office/drawing/2014/main" id="{FFFBE6FE-B40C-4CF1-898B-A3848F7BC6E1}"/>
            </a:ext>
          </a:extLst>
        </xdr:cNvPr>
        <xdr:cNvSpPr txBox="1"/>
      </xdr:nvSpPr>
      <xdr:spPr bwMode="auto">
        <a:xfrm>
          <a:off x="11831538" y="14846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80" name="Text Box 29">
          <a:extLst>
            <a:ext uri="{FF2B5EF4-FFF2-40B4-BE49-F238E27FC236}">
              <a16:creationId xmlns:a16="http://schemas.microsoft.com/office/drawing/2014/main" id="{EC55ADBD-E515-4664-AEC8-B971EDF91333}"/>
            </a:ext>
          </a:extLst>
        </xdr:cNvPr>
        <xdr:cNvSpPr txBox="1"/>
      </xdr:nvSpPr>
      <xdr:spPr bwMode="auto">
        <a:xfrm>
          <a:off x="11831538" y="14846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81" name="Text Box 30">
          <a:extLst>
            <a:ext uri="{FF2B5EF4-FFF2-40B4-BE49-F238E27FC236}">
              <a16:creationId xmlns:a16="http://schemas.microsoft.com/office/drawing/2014/main" id="{8F89A437-3A0C-412A-AC25-4AB571753A78}"/>
            </a:ext>
          </a:extLst>
        </xdr:cNvPr>
        <xdr:cNvSpPr txBox="1"/>
      </xdr:nvSpPr>
      <xdr:spPr bwMode="auto">
        <a:xfrm>
          <a:off x="11831538" y="14846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55</xdr:row>
      <xdr:rowOff>0</xdr:rowOff>
    </xdr:from>
    <xdr:to>
      <xdr:col>10</xdr:col>
      <xdr:colOff>304277</xdr:colOff>
      <xdr:row>55</xdr:row>
      <xdr:rowOff>0</xdr:rowOff>
    </xdr:to>
    <xdr:sp macro="" textlink="">
      <xdr:nvSpPr>
        <xdr:cNvPr id="82" name="Text Box 31">
          <a:extLst>
            <a:ext uri="{FF2B5EF4-FFF2-40B4-BE49-F238E27FC236}">
              <a16:creationId xmlns:a16="http://schemas.microsoft.com/office/drawing/2014/main" id="{52170558-E027-43C6-A14B-800F4431014E}"/>
            </a:ext>
          </a:extLst>
        </xdr:cNvPr>
        <xdr:cNvSpPr txBox="1"/>
      </xdr:nvSpPr>
      <xdr:spPr bwMode="auto">
        <a:xfrm>
          <a:off x="14406838" y="148463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69</xdr:row>
      <xdr:rowOff>0</xdr:rowOff>
    </xdr:from>
    <xdr:to>
      <xdr:col>4</xdr:col>
      <xdr:colOff>2097698</xdr:colOff>
      <xdr:row>69</xdr:row>
      <xdr:rowOff>0</xdr:rowOff>
    </xdr:to>
    <xdr:sp macro="" textlink="">
      <xdr:nvSpPr>
        <xdr:cNvPr id="83" name="Text Box 32">
          <a:extLst>
            <a:ext uri="{FF2B5EF4-FFF2-40B4-BE49-F238E27FC236}">
              <a16:creationId xmlns:a16="http://schemas.microsoft.com/office/drawing/2014/main" id="{51010635-D464-4829-89C5-56D8A806FA96}"/>
            </a:ext>
          </a:extLst>
        </xdr:cNvPr>
        <xdr:cNvSpPr txBox="1"/>
      </xdr:nvSpPr>
      <xdr:spPr bwMode="auto">
        <a:xfrm>
          <a:off x="7475246"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69</xdr:row>
      <xdr:rowOff>0</xdr:rowOff>
    </xdr:from>
    <xdr:to>
      <xdr:col>1</xdr:col>
      <xdr:colOff>1415225</xdr:colOff>
      <xdr:row>69</xdr:row>
      <xdr:rowOff>0</xdr:rowOff>
    </xdr:to>
    <xdr:sp macro="" textlink="">
      <xdr:nvSpPr>
        <xdr:cNvPr id="84" name="Text Box 33">
          <a:extLst>
            <a:ext uri="{FF2B5EF4-FFF2-40B4-BE49-F238E27FC236}">
              <a16:creationId xmlns:a16="http://schemas.microsoft.com/office/drawing/2014/main" id="{191C53BC-6392-47F3-8306-D245520CAF6F}"/>
            </a:ext>
          </a:extLst>
        </xdr:cNvPr>
        <xdr:cNvSpPr txBox="1"/>
      </xdr:nvSpPr>
      <xdr:spPr bwMode="auto">
        <a:xfrm>
          <a:off x="1072257" y="18592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85" name="Text Box 34">
          <a:extLst>
            <a:ext uri="{FF2B5EF4-FFF2-40B4-BE49-F238E27FC236}">
              <a16:creationId xmlns:a16="http://schemas.microsoft.com/office/drawing/2014/main" id="{80E9A4B6-6345-4E0B-A2B5-981BA27FD9BF}"/>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86" name="Text Box 35">
          <a:extLst>
            <a:ext uri="{FF2B5EF4-FFF2-40B4-BE49-F238E27FC236}">
              <a16:creationId xmlns:a16="http://schemas.microsoft.com/office/drawing/2014/main" id="{83D6352C-4440-48E3-BD56-105DA334B15F}"/>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87" name="Text Box 36">
          <a:extLst>
            <a:ext uri="{FF2B5EF4-FFF2-40B4-BE49-F238E27FC236}">
              <a16:creationId xmlns:a16="http://schemas.microsoft.com/office/drawing/2014/main" id="{12F930FF-C63B-4C2A-8191-5B5B34D88DC2}"/>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9D211386-44C4-4BA6-A502-028FEC2D9D13}"/>
            </a:ext>
          </a:extLst>
        </xdr:cNvPr>
        <xdr:cNvSpPr txBox="1"/>
      </xdr:nvSpPr>
      <xdr:spPr bwMode="auto">
        <a:xfrm>
          <a:off x="21208" y="148463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756F61E2-39E4-4A53-AC6D-18CF6D0DEDC8}"/>
            </a:ext>
          </a:extLst>
        </xdr:cNvPr>
        <xdr:cNvSpPr txBox="1"/>
      </xdr:nvSpPr>
      <xdr:spPr bwMode="auto">
        <a:xfrm>
          <a:off x="21208" y="18592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D7C5B94B-B92C-46E2-849E-97598C728163}"/>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21208</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27E8937-DED4-4E09-A9AC-FCA64F8C7E49}"/>
            </a:ext>
          </a:extLst>
        </xdr:cNvPr>
        <xdr:cNvSpPr txBox="1"/>
      </xdr:nvSpPr>
      <xdr:spPr bwMode="auto">
        <a:xfrm>
          <a:off x="21208" y="19608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92" name="Text Box 41">
          <a:extLst>
            <a:ext uri="{FF2B5EF4-FFF2-40B4-BE49-F238E27FC236}">
              <a16:creationId xmlns:a16="http://schemas.microsoft.com/office/drawing/2014/main" id="{4FA60806-4444-442B-9DD7-C43B4AE79C07}"/>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93" name="Text Box 42">
          <a:extLst>
            <a:ext uri="{FF2B5EF4-FFF2-40B4-BE49-F238E27FC236}">
              <a16:creationId xmlns:a16="http://schemas.microsoft.com/office/drawing/2014/main" id="{86A096ED-6F01-428F-A2E9-3D1921358128}"/>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94" name="Text Box 43">
          <a:extLst>
            <a:ext uri="{FF2B5EF4-FFF2-40B4-BE49-F238E27FC236}">
              <a16:creationId xmlns:a16="http://schemas.microsoft.com/office/drawing/2014/main" id="{1B3D1ECC-5F15-40CD-B781-EE577251AD00}"/>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73</xdr:row>
      <xdr:rowOff>0</xdr:rowOff>
    </xdr:from>
    <xdr:to>
      <xdr:col>10</xdr:col>
      <xdr:colOff>304277</xdr:colOff>
      <xdr:row>73</xdr:row>
      <xdr:rowOff>0</xdr:rowOff>
    </xdr:to>
    <xdr:sp macro="" textlink="">
      <xdr:nvSpPr>
        <xdr:cNvPr id="95" name="Text Box 44">
          <a:extLst>
            <a:ext uri="{FF2B5EF4-FFF2-40B4-BE49-F238E27FC236}">
              <a16:creationId xmlns:a16="http://schemas.microsoft.com/office/drawing/2014/main" id="{AD304CEE-3BD2-4A83-8A91-F2F90F2368BF}"/>
            </a:ext>
          </a:extLst>
        </xdr:cNvPr>
        <xdr:cNvSpPr txBox="1"/>
      </xdr:nvSpPr>
      <xdr:spPr bwMode="auto">
        <a:xfrm>
          <a:off x="14406838" y="196088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75</xdr:row>
      <xdr:rowOff>0</xdr:rowOff>
    </xdr:from>
    <xdr:to>
      <xdr:col>4</xdr:col>
      <xdr:colOff>2097698</xdr:colOff>
      <xdr:row>75</xdr:row>
      <xdr:rowOff>0</xdr:rowOff>
    </xdr:to>
    <xdr:sp macro="" textlink="">
      <xdr:nvSpPr>
        <xdr:cNvPr id="96" name="Text Box 45">
          <a:extLst>
            <a:ext uri="{FF2B5EF4-FFF2-40B4-BE49-F238E27FC236}">
              <a16:creationId xmlns:a16="http://schemas.microsoft.com/office/drawing/2014/main" id="{F226A2C0-F7BB-4141-9C44-19D7BC878C5E}"/>
            </a:ext>
          </a:extLst>
        </xdr:cNvPr>
        <xdr:cNvSpPr txBox="1"/>
      </xdr:nvSpPr>
      <xdr:spPr bwMode="auto">
        <a:xfrm>
          <a:off x="7475246"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76</xdr:row>
      <xdr:rowOff>0</xdr:rowOff>
    </xdr:from>
    <xdr:to>
      <xdr:col>1</xdr:col>
      <xdr:colOff>1415225</xdr:colOff>
      <xdr:row>76</xdr:row>
      <xdr:rowOff>0</xdr:rowOff>
    </xdr:to>
    <xdr:sp macro="" textlink="">
      <xdr:nvSpPr>
        <xdr:cNvPr id="97" name="Text Box 46">
          <a:extLst>
            <a:ext uri="{FF2B5EF4-FFF2-40B4-BE49-F238E27FC236}">
              <a16:creationId xmlns:a16="http://schemas.microsoft.com/office/drawing/2014/main" id="{6F9F01FF-1D41-45D6-AAF0-465D89E2AB84}"/>
            </a:ext>
          </a:extLst>
        </xdr:cNvPr>
        <xdr:cNvSpPr txBox="1"/>
      </xdr:nvSpPr>
      <xdr:spPr bwMode="auto">
        <a:xfrm>
          <a:off x="1072257" y="20370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98" name="Text Box 47">
          <a:extLst>
            <a:ext uri="{FF2B5EF4-FFF2-40B4-BE49-F238E27FC236}">
              <a16:creationId xmlns:a16="http://schemas.microsoft.com/office/drawing/2014/main" id="{5B1863EA-FC7F-47F7-92EC-EEB9B7556522}"/>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99" name="Text Box 48">
          <a:extLst>
            <a:ext uri="{FF2B5EF4-FFF2-40B4-BE49-F238E27FC236}">
              <a16:creationId xmlns:a16="http://schemas.microsoft.com/office/drawing/2014/main" id="{210D76E9-D023-4CC7-9BDB-D315B1ECF0AE}"/>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100" name="Text Box 49">
          <a:extLst>
            <a:ext uri="{FF2B5EF4-FFF2-40B4-BE49-F238E27FC236}">
              <a16:creationId xmlns:a16="http://schemas.microsoft.com/office/drawing/2014/main" id="{2A9D01B3-1C03-4B26-8F53-E403806AE126}"/>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A22B56D-7DE9-49D7-818C-17405E65C771}"/>
            </a:ext>
          </a:extLst>
        </xdr:cNvPr>
        <xdr:cNvSpPr txBox="1"/>
      </xdr:nvSpPr>
      <xdr:spPr bwMode="auto">
        <a:xfrm>
          <a:off x="21208" y="19608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102" name="Text Box 1">
          <a:extLst>
            <a:ext uri="{FF2B5EF4-FFF2-40B4-BE49-F238E27FC236}">
              <a16:creationId xmlns:a16="http://schemas.microsoft.com/office/drawing/2014/main" id="{1D0BDBBA-52CB-4356-ADCF-E2F28EB32B7F}"/>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103" name="Text Box 2">
          <a:extLst>
            <a:ext uri="{FF2B5EF4-FFF2-40B4-BE49-F238E27FC236}">
              <a16:creationId xmlns:a16="http://schemas.microsoft.com/office/drawing/2014/main" id="{1F8CEDC6-5965-496B-A980-712DC5D75FC1}"/>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104" name="Text Box 3">
          <a:extLst>
            <a:ext uri="{FF2B5EF4-FFF2-40B4-BE49-F238E27FC236}">
              <a16:creationId xmlns:a16="http://schemas.microsoft.com/office/drawing/2014/main" id="{EB3633C0-511C-4E2B-87F8-98FF9FB08356}"/>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1</xdr:row>
      <xdr:rowOff>0</xdr:rowOff>
    </xdr:from>
    <xdr:to>
      <xdr:col>10</xdr:col>
      <xdr:colOff>304277</xdr:colOff>
      <xdr:row>1</xdr:row>
      <xdr:rowOff>0</xdr:rowOff>
    </xdr:to>
    <xdr:sp macro="" textlink="">
      <xdr:nvSpPr>
        <xdr:cNvPr id="105" name="Text Box 4">
          <a:extLst>
            <a:ext uri="{FF2B5EF4-FFF2-40B4-BE49-F238E27FC236}">
              <a16:creationId xmlns:a16="http://schemas.microsoft.com/office/drawing/2014/main" id="{5717EA99-C6E6-47E1-B72D-E1D7E8BD9EBC}"/>
            </a:ext>
          </a:extLst>
        </xdr:cNvPr>
        <xdr:cNvSpPr txBox="1"/>
      </xdr:nvSpPr>
      <xdr:spPr bwMode="auto">
        <a:xfrm>
          <a:off x="14406838" y="2540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1</xdr:row>
      <xdr:rowOff>0</xdr:rowOff>
    </xdr:from>
    <xdr:to>
      <xdr:col>4</xdr:col>
      <xdr:colOff>2097698</xdr:colOff>
      <xdr:row>1</xdr:row>
      <xdr:rowOff>0</xdr:rowOff>
    </xdr:to>
    <xdr:sp macro="" textlink="">
      <xdr:nvSpPr>
        <xdr:cNvPr id="106" name="Text Box 5">
          <a:extLst>
            <a:ext uri="{FF2B5EF4-FFF2-40B4-BE49-F238E27FC236}">
              <a16:creationId xmlns:a16="http://schemas.microsoft.com/office/drawing/2014/main" id="{4E79A6AE-8850-4967-8F0E-AAE1E0BF909C}"/>
            </a:ext>
          </a:extLst>
        </xdr:cNvPr>
        <xdr:cNvSpPr txBox="1"/>
      </xdr:nvSpPr>
      <xdr:spPr bwMode="auto">
        <a:xfrm>
          <a:off x="7475246"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1</xdr:row>
      <xdr:rowOff>0</xdr:rowOff>
    </xdr:from>
    <xdr:to>
      <xdr:col>1</xdr:col>
      <xdr:colOff>1415225</xdr:colOff>
      <xdr:row>1</xdr:row>
      <xdr:rowOff>0</xdr:rowOff>
    </xdr:to>
    <xdr:sp macro="" textlink="">
      <xdr:nvSpPr>
        <xdr:cNvPr id="107" name="Text Box 6">
          <a:extLst>
            <a:ext uri="{FF2B5EF4-FFF2-40B4-BE49-F238E27FC236}">
              <a16:creationId xmlns:a16="http://schemas.microsoft.com/office/drawing/2014/main" id="{BD3C738C-51F8-4546-8F07-BAC0D22EA2B1}"/>
            </a:ext>
          </a:extLst>
        </xdr:cNvPr>
        <xdr:cNvSpPr txBox="1"/>
      </xdr:nvSpPr>
      <xdr:spPr bwMode="auto">
        <a:xfrm>
          <a:off x="1072257" y="2540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108" name="Text Box 7">
          <a:extLst>
            <a:ext uri="{FF2B5EF4-FFF2-40B4-BE49-F238E27FC236}">
              <a16:creationId xmlns:a16="http://schemas.microsoft.com/office/drawing/2014/main" id="{1DFE167B-0D7B-4981-8DE0-AC04CE65A54F}"/>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109" name="Text Box 8">
          <a:extLst>
            <a:ext uri="{FF2B5EF4-FFF2-40B4-BE49-F238E27FC236}">
              <a16:creationId xmlns:a16="http://schemas.microsoft.com/office/drawing/2014/main" id="{61B5B58B-8283-4484-BA84-13237C0E8738}"/>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110" name="Text Box 9">
          <a:extLst>
            <a:ext uri="{FF2B5EF4-FFF2-40B4-BE49-F238E27FC236}">
              <a16:creationId xmlns:a16="http://schemas.microsoft.com/office/drawing/2014/main" id="{9B489525-7497-4163-9764-5DEFFAAADADA}"/>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4BD6CED-C05D-45A0-B596-DBEF257B406C}"/>
            </a:ext>
          </a:extLst>
        </xdr:cNvPr>
        <xdr:cNvSpPr txBox="1"/>
      </xdr:nvSpPr>
      <xdr:spPr bwMode="auto">
        <a:xfrm>
          <a:off x="21208" y="2540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12" name="Text Box 11">
          <a:extLst>
            <a:ext uri="{FF2B5EF4-FFF2-40B4-BE49-F238E27FC236}">
              <a16:creationId xmlns:a16="http://schemas.microsoft.com/office/drawing/2014/main" id="{F34EFF36-6275-455A-A4BA-58DB043055F2}"/>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13" name="Text Box 12">
          <a:extLst>
            <a:ext uri="{FF2B5EF4-FFF2-40B4-BE49-F238E27FC236}">
              <a16:creationId xmlns:a16="http://schemas.microsoft.com/office/drawing/2014/main" id="{B9313751-9F90-4A22-A580-0ED2FDA8F1E2}"/>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14" name="Text Box 13">
          <a:extLst>
            <a:ext uri="{FF2B5EF4-FFF2-40B4-BE49-F238E27FC236}">
              <a16:creationId xmlns:a16="http://schemas.microsoft.com/office/drawing/2014/main" id="{EF596749-B455-4A8B-89F4-F2BFA7725E19}"/>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70</xdr:row>
      <xdr:rowOff>0</xdr:rowOff>
    </xdr:from>
    <xdr:to>
      <xdr:col>10</xdr:col>
      <xdr:colOff>304277</xdr:colOff>
      <xdr:row>70</xdr:row>
      <xdr:rowOff>0</xdr:rowOff>
    </xdr:to>
    <xdr:sp macro="" textlink="">
      <xdr:nvSpPr>
        <xdr:cNvPr id="115" name="Text Box 14">
          <a:extLst>
            <a:ext uri="{FF2B5EF4-FFF2-40B4-BE49-F238E27FC236}">
              <a16:creationId xmlns:a16="http://schemas.microsoft.com/office/drawing/2014/main" id="{07EFAC61-7DFA-437C-B240-03D7BF84343B}"/>
            </a:ext>
          </a:extLst>
        </xdr:cNvPr>
        <xdr:cNvSpPr txBox="1"/>
      </xdr:nvSpPr>
      <xdr:spPr bwMode="auto">
        <a:xfrm>
          <a:off x="14406838" y="188468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73</xdr:row>
      <xdr:rowOff>0</xdr:rowOff>
    </xdr:from>
    <xdr:to>
      <xdr:col>4</xdr:col>
      <xdr:colOff>2097698</xdr:colOff>
      <xdr:row>73</xdr:row>
      <xdr:rowOff>0</xdr:rowOff>
    </xdr:to>
    <xdr:sp macro="" textlink="">
      <xdr:nvSpPr>
        <xdr:cNvPr id="116" name="Text Box 15">
          <a:extLst>
            <a:ext uri="{FF2B5EF4-FFF2-40B4-BE49-F238E27FC236}">
              <a16:creationId xmlns:a16="http://schemas.microsoft.com/office/drawing/2014/main" id="{D935B30A-D439-4CF6-9487-B0ADA77EBF9B}"/>
            </a:ext>
          </a:extLst>
        </xdr:cNvPr>
        <xdr:cNvSpPr txBox="1"/>
      </xdr:nvSpPr>
      <xdr:spPr bwMode="auto">
        <a:xfrm>
          <a:off x="7475246"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73</xdr:row>
      <xdr:rowOff>0</xdr:rowOff>
    </xdr:from>
    <xdr:to>
      <xdr:col>1</xdr:col>
      <xdr:colOff>1415225</xdr:colOff>
      <xdr:row>73</xdr:row>
      <xdr:rowOff>0</xdr:rowOff>
    </xdr:to>
    <xdr:sp macro="" textlink="">
      <xdr:nvSpPr>
        <xdr:cNvPr id="117" name="Text Box 16">
          <a:extLst>
            <a:ext uri="{FF2B5EF4-FFF2-40B4-BE49-F238E27FC236}">
              <a16:creationId xmlns:a16="http://schemas.microsoft.com/office/drawing/2014/main" id="{0C46FC09-CFF4-4CAD-9AF0-E644DA481CE9}"/>
            </a:ext>
          </a:extLst>
        </xdr:cNvPr>
        <xdr:cNvSpPr txBox="1"/>
      </xdr:nvSpPr>
      <xdr:spPr bwMode="auto">
        <a:xfrm>
          <a:off x="1072257" y="19608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18" name="Text Box 17">
          <a:extLst>
            <a:ext uri="{FF2B5EF4-FFF2-40B4-BE49-F238E27FC236}">
              <a16:creationId xmlns:a16="http://schemas.microsoft.com/office/drawing/2014/main" id="{C4FB7B3C-61DD-4214-9E81-FBA8805654F0}"/>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19" name="Text Box 18">
          <a:extLst>
            <a:ext uri="{FF2B5EF4-FFF2-40B4-BE49-F238E27FC236}">
              <a16:creationId xmlns:a16="http://schemas.microsoft.com/office/drawing/2014/main" id="{D17E359F-D21E-4804-BE63-E9B7E68CC781}"/>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20" name="Text Box 19">
          <a:extLst>
            <a:ext uri="{FF2B5EF4-FFF2-40B4-BE49-F238E27FC236}">
              <a16:creationId xmlns:a16="http://schemas.microsoft.com/office/drawing/2014/main" id="{5E40F4B4-864E-45B8-8BF9-5A58525BA3BF}"/>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266C151B-5365-4AC9-9A72-97A4C0B3C647}"/>
            </a:ext>
          </a:extLst>
        </xdr:cNvPr>
        <xdr:cNvSpPr txBox="1"/>
      </xdr:nvSpPr>
      <xdr:spPr bwMode="auto">
        <a:xfrm>
          <a:off x="21208" y="18846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341623</xdr:colOff>
      <xdr:row>70</xdr:row>
      <xdr:rowOff>0</xdr:rowOff>
    </xdr:from>
    <xdr:to>
      <xdr:col>6</xdr:col>
      <xdr:colOff>883345</xdr:colOff>
      <xdr:row>70</xdr:row>
      <xdr:rowOff>0</xdr:rowOff>
    </xdr:to>
    <xdr:sp macro="" textlink="">
      <xdr:nvSpPr>
        <xdr:cNvPr id="122" name="Text Box 21">
          <a:extLst>
            <a:ext uri="{FF2B5EF4-FFF2-40B4-BE49-F238E27FC236}">
              <a16:creationId xmlns:a16="http://schemas.microsoft.com/office/drawing/2014/main" id="{973A638F-56DC-4B4C-A8A7-123E341EDB6C}"/>
            </a:ext>
          </a:extLst>
        </xdr:cNvPr>
        <xdr:cNvSpPr txBox="1"/>
      </xdr:nvSpPr>
      <xdr:spPr bwMode="auto">
        <a:xfrm>
          <a:off x="12260573" y="18846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1526232</xdr:colOff>
      <xdr:row>73</xdr:row>
      <xdr:rowOff>0</xdr:rowOff>
    </xdr:from>
    <xdr:to>
      <xdr:col>4</xdr:col>
      <xdr:colOff>2074328</xdr:colOff>
      <xdr:row>73</xdr:row>
      <xdr:rowOff>0</xdr:rowOff>
    </xdr:to>
    <xdr:sp macro="" textlink="">
      <xdr:nvSpPr>
        <xdr:cNvPr id="123" name="Text Box 22">
          <a:extLst>
            <a:ext uri="{FF2B5EF4-FFF2-40B4-BE49-F238E27FC236}">
              <a16:creationId xmlns:a16="http://schemas.microsoft.com/office/drawing/2014/main" id="{D5756145-9E41-4F09-8836-C712469245D9}"/>
            </a:ext>
          </a:extLst>
        </xdr:cNvPr>
        <xdr:cNvSpPr txBox="1"/>
      </xdr:nvSpPr>
      <xdr:spPr bwMode="auto">
        <a:xfrm>
          <a:off x="7419032"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24" name="Text Box 23">
          <a:extLst>
            <a:ext uri="{FF2B5EF4-FFF2-40B4-BE49-F238E27FC236}">
              <a16:creationId xmlns:a16="http://schemas.microsoft.com/office/drawing/2014/main" id="{762477AB-940F-4B98-924E-3E2EDA4539AD}"/>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25" name="Text Box 24">
          <a:extLst>
            <a:ext uri="{FF2B5EF4-FFF2-40B4-BE49-F238E27FC236}">
              <a16:creationId xmlns:a16="http://schemas.microsoft.com/office/drawing/2014/main" id="{9A54A4C9-DD63-4C6E-9EEC-95C616960205}"/>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26" name="Text Box 25">
          <a:extLst>
            <a:ext uri="{FF2B5EF4-FFF2-40B4-BE49-F238E27FC236}">
              <a16:creationId xmlns:a16="http://schemas.microsoft.com/office/drawing/2014/main" id="{B7E66CEE-ED08-4041-9A6C-AFC6480CDC35}"/>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27" name="Text Box 26">
          <a:extLst>
            <a:ext uri="{FF2B5EF4-FFF2-40B4-BE49-F238E27FC236}">
              <a16:creationId xmlns:a16="http://schemas.microsoft.com/office/drawing/2014/main" id="{A80F6F00-9299-4AD2-B0AE-C28167B7F129}"/>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8844F42-CD9C-4AD2-8740-EBBBD9D3114C}"/>
            </a:ext>
          </a:extLst>
        </xdr:cNvPr>
        <xdr:cNvSpPr txBox="1"/>
      </xdr:nvSpPr>
      <xdr:spPr bwMode="auto">
        <a:xfrm>
          <a:off x="21208" y="122809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129" name="Text Box 28">
          <a:extLst>
            <a:ext uri="{FF2B5EF4-FFF2-40B4-BE49-F238E27FC236}">
              <a16:creationId xmlns:a16="http://schemas.microsoft.com/office/drawing/2014/main" id="{3C4B6661-6356-4715-AF27-2C556D21AB6A}"/>
            </a:ext>
          </a:extLst>
        </xdr:cNvPr>
        <xdr:cNvSpPr txBox="1"/>
      </xdr:nvSpPr>
      <xdr:spPr bwMode="auto">
        <a:xfrm>
          <a:off x="11831538" y="14592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130" name="Text Box 29">
          <a:extLst>
            <a:ext uri="{FF2B5EF4-FFF2-40B4-BE49-F238E27FC236}">
              <a16:creationId xmlns:a16="http://schemas.microsoft.com/office/drawing/2014/main" id="{0753F50B-FCA5-4887-8AE6-2F5C1E8D9196}"/>
            </a:ext>
          </a:extLst>
        </xdr:cNvPr>
        <xdr:cNvSpPr txBox="1"/>
      </xdr:nvSpPr>
      <xdr:spPr bwMode="auto">
        <a:xfrm>
          <a:off x="11831538" y="14592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131" name="Text Box 30">
          <a:extLst>
            <a:ext uri="{FF2B5EF4-FFF2-40B4-BE49-F238E27FC236}">
              <a16:creationId xmlns:a16="http://schemas.microsoft.com/office/drawing/2014/main" id="{0B33115D-3135-4F65-8A41-3AF250F49CFC}"/>
            </a:ext>
          </a:extLst>
        </xdr:cNvPr>
        <xdr:cNvSpPr txBox="1"/>
      </xdr:nvSpPr>
      <xdr:spPr bwMode="auto">
        <a:xfrm>
          <a:off x="11831538" y="14592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54</xdr:row>
      <xdr:rowOff>0</xdr:rowOff>
    </xdr:from>
    <xdr:to>
      <xdr:col>10</xdr:col>
      <xdr:colOff>304277</xdr:colOff>
      <xdr:row>54</xdr:row>
      <xdr:rowOff>0</xdr:rowOff>
    </xdr:to>
    <xdr:sp macro="" textlink="">
      <xdr:nvSpPr>
        <xdr:cNvPr id="132" name="Text Box 31">
          <a:extLst>
            <a:ext uri="{FF2B5EF4-FFF2-40B4-BE49-F238E27FC236}">
              <a16:creationId xmlns:a16="http://schemas.microsoft.com/office/drawing/2014/main" id="{26F47455-C56F-4875-BD0A-A7BD8759ED59}"/>
            </a:ext>
          </a:extLst>
        </xdr:cNvPr>
        <xdr:cNvSpPr txBox="1"/>
      </xdr:nvSpPr>
      <xdr:spPr bwMode="auto">
        <a:xfrm>
          <a:off x="14406838" y="145923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69</xdr:row>
      <xdr:rowOff>0</xdr:rowOff>
    </xdr:from>
    <xdr:to>
      <xdr:col>4</xdr:col>
      <xdr:colOff>2097698</xdr:colOff>
      <xdr:row>69</xdr:row>
      <xdr:rowOff>0</xdr:rowOff>
    </xdr:to>
    <xdr:sp macro="" textlink="">
      <xdr:nvSpPr>
        <xdr:cNvPr id="133" name="Text Box 32">
          <a:extLst>
            <a:ext uri="{FF2B5EF4-FFF2-40B4-BE49-F238E27FC236}">
              <a16:creationId xmlns:a16="http://schemas.microsoft.com/office/drawing/2014/main" id="{CB1F2E90-D0E7-4A61-AE0F-090B6506AB84}"/>
            </a:ext>
          </a:extLst>
        </xdr:cNvPr>
        <xdr:cNvSpPr txBox="1"/>
      </xdr:nvSpPr>
      <xdr:spPr bwMode="auto">
        <a:xfrm>
          <a:off x="7475246"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69</xdr:row>
      <xdr:rowOff>0</xdr:rowOff>
    </xdr:from>
    <xdr:to>
      <xdr:col>1</xdr:col>
      <xdr:colOff>1415225</xdr:colOff>
      <xdr:row>69</xdr:row>
      <xdr:rowOff>0</xdr:rowOff>
    </xdr:to>
    <xdr:sp macro="" textlink="">
      <xdr:nvSpPr>
        <xdr:cNvPr id="134" name="Text Box 33">
          <a:extLst>
            <a:ext uri="{FF2B5EF4-FFF2-40B4-BE49-F238E27FC236}">
              <a16:creationId xmlns:a16="http://schemas.microsoft.com/office/drawing/2014/main" id="{B8D7C172-2EA2-4B31-8867-9DA9659BB194}"/>
            </a:ext>
          </a:extLst>
        </xdr:cNvPr>
        <xdr:cNvSpPr txBox="1"/>
      </xdr:nvSpPr>
      <xdr:spPr bwMode="auto">
        <a:xfrm>
          <a:off x="1072257" y="18592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135" name="Text Box 34">
          <a:extLst>
            <a:ext uri="{FF2B5EF4-FFF2-40B4-BE49-F238E27FC236}">
              <a16:creationId xmlns:a16="http://schemas.microsoft.com/office/drawing/2014/main" id="{5D9D4187-A59B-4757-B6D2-37E966A89BAC}"/>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136" name="Text Box 35">
          <a:extLst>
            <a:ext uri="{FF2B5EF4-FFF2-40B4-BE49-F238E27FC236}">
              <a16:creationId xmlns:a16="http://schemas.microsoft.com/office/drawing/2014/main" id="{070324B4-331E-4730-8547-6354331B9991}"/>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137" name="Text Box 36">
          <a:extLst>
            <a:ext uri="{FF2B5EF4-FFF2-40B4-BE49-F238E27FC236}">
              <a16:creationId xmlns:a16="http://schemas.microsoft.com/office/drawing/2014/main" id="{BA757BB4-5DCB-4161-A8BD-8EC439634321}"/>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D5223A8-E857-4E49-B23D-C862F6A7FAAE}"/>
            </a:ext>
          </a:extLst>
        </xdr:cNvPr>
        <xdr:cNvSpPr txBox="1"/>
      </xdr:nvSpPr>
      <xdr:spPr bwMode="auto">
        <a:xfrm>
          <a:off x="21208" y="145923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6156428-E99C-4207-A385-395D9CA11113}"/>
            </a:ext>
          </a:extLst>
        </xdr:cNvPr>
        <xdr:cNvSpPr txBox="1"/>
      </xdr:nvSpPr>
      <xdr:spPr bwMode="auto">
        <a:xfrm>
          <a:off x="21208" y="18592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022ACF4C-77B4-4E8C-90EB-7B1D02D44450}"/>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21208</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7C4DD88C-0500-4453-9515-EE94BCE474BF}"/>
            </a:ext>
          </a:extLst>
        </xdr:cNvPr>
        <xdr:cNvSpPr txBox="1"/>
      </xdr:nvSpPr>
      <xdr:spPr bwMode="auto">
        <a:xfrm>
          <a:off x="21208" y="19608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142" name="Text Box 41">
          <a:extLst>
            <a:ext uri="{FF2B5EF4-FFF2-40B4-BE49-F238E27FC236}">
              <a16:creationId xmlns:a16="http://schemas.microsoft.com/office/drawing/2014/main" id="{42E80341-5429-4BCC-9D4C-77EB9E1770EA}"/>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143" name="Text Box 42">
          <a:extLst>
            <a:ext uri="{FF2B5EF4-FFF2-40B4-BE49-F238E27FC236}">
              <a16:creationId xmlns:a16="http://schemas.microsoft.com/office/drawing/2014/main" id="{8275B0D4-5247-432B-B6B5-0F359952BD55}"/>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144" name="Text Box 43">
          <a:extLst>
            <a:ext uri="{FF2B5EF4-FFF2-40B4-BE49-F238E27FC236}">
              <a16:creationId xmlns:a16="http://schemas.microsoft.com/office/drawing/2014/main" id="{4445B7CC-7AB2-45EE-BD13-85EE337D8B91}"/>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73</xdr:row>
      <xdr:rowOff>0</xdr:rowOff>
    </xdr:from>
    <xdr:to>
      <xdr:col>10</xdr:col>
      <xdr:colOff>304277</xdr:colOff>
      <xdr:row>73</xdr:row>
      <xdr:rowOff>0</xdr:rowOff>
    </xdr:to>
    <xdr:sp macro="" textlink="">
      <xdr:nvSpPr>
        <xdr:cNvPr id="145" name="Text Box 44">
          <a:extLst>
            <a:ext uri="{FF2B5EF4-FFF2-40B4-BE49-F238E27FC236}">
              <a16:creationId xmlns:a16="http://schemas.microsoft.com/office/drawing/2014/main" id="{C3176DE6-8CA5-4C72-93F3-7A1E217EE770}"/>
            </a:ext>
          </a:extLst>
        </xdr:cNvPr>
        <xdr:cNvSpPr txBox="1"/>
      </xdr:nvSpPr>
      <xdr:spPr bwMode="auto">
        <a:xfrm>
          <a:off x="14406838" y="196088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75</xdr:row>
      <xdr:rowOff>0</xdr:rowOff>
    </xdr:from>
    <xdr:to>
      <xdr:col>4</xdr:col>
      <xdr:colOff>2097698</xdr:colOff>
      <xdr:row>75</xdr:row>
      <xdr:rowOff>0</xdr:rowOff>
    </xdr:to>
    <xdr:sp macro="" textlink="">
      <xdr:nvSpPr>
        <xdr:cNvPr id="146" name="Text Box 45">
          <a:extLst>
            <a:ext uri="{FF2B5EF4-FFF2-40B4-BE49-F238E27FC236}">
              <a16:creationId xmlns:a16="http://schemas.microsoft.com/office/drawing/2014/main" id="{0A179762-16E8-4B87-BCD5-232AD457DDFB}"/>
            </a:ext>
          </a:extLst>
        </xdr:cNvPr>
        <xdr:cNvSpPr txBox="1"/>
      </xdr:nvSpPr>
      <xdr:spPr bwMode="auto">
        <a:xfrm>
          <a:off x="7475246"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76</xdr:row>
      <xdr:rowOff>0</xdr:rowOff>
    </xdr:from>
    <xdr:to>
      <xdr:col>1</xdr:col>
      <xdr:colOff>1415225</xdr:colOff>
      <xdr:row>76</xdr:row>
      <xdr:rowOff>0</xdr:rowOff>
    </xdr:to>
    <xdr:sp macro="" textlink="">
      <xdr:nvSpPr>
        <xdr:cNvPr id="147" name="Text Box 46">
          <a:extLst>
            <a:ext uri="{FF2B5EF4-FFF2-40B4-BE49-F238E27FC236}">
              <a16:creationId xmlns:a16="http://schemas.microsoft.com/office/drawing/2014/main" id="{E98575B2-40E2-4E96-BE7D-AC29A1356CBC}"/>
            </a:ext>
          </a:extLst>
        </xdr:cNvPr>
        <xdr:cNvSpPr txBox="1"/>
      </xdr:nvSpPr>
      <xdr:spPr bwMode="auto">
        <a:xfrm>
          <a:off x="1072257" y="20370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148" name="Text Box 47">
          <a:extLst>
            <a:ext uri="{FF2B5EF4-FFF2-40B4-BE49-F238E27FC236}">
              <a16:creationId xmlns:a16="http://schemas.microsoft.com/office/drawing/2014/main" id="{606FD5DA-1F94-4322-A4D6-6FBCE236873E}"/>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149" name="Text Box 48">
          <a:extLst>
            <a:ext uri="{FF2B5EF4-FFF2-40B4-BE49-F238E27FC236}">
              <a16:creationId xmlns:a16="http://schemas.microsoft.com/office/drawing/2014/main" id="{17AFBFD1-C4B9-492F-80BC-6F3A18CC3DF4}"/>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150" name="Text Box 49">
          <a:extLst>
            <a:ext uri="{FF2B5EF4-FFF2-40B4-BE49-F238E27FC236}">
              <a16:creationId xmlns:a16="http://schemas.microsoft.com/office/drawing/2014/main" id="{5437760B-2EB7-452F-868E-DD2A64A50AA1}"/>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EBAB94A-EB5A-4DC6-AAA3-D209427EA83C}"/>
            </a:ext>
          </a:extLst>
        </xdr:cNvPr>
        <xdr:cNvSpPr txBox="1"/>
      </xdr:nvSpPr>
      <xdr:spPr bwMode="auto">
        <a:xfrm>
          <a:off x="21208" y="19608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152" name="Text Box 1">
          <a:extLst>
            <a:ext uri="{FF2B5EF4-FFF2-40B4-BE49-F238E27FC236}">
              <a16:creationId xmlns:a16="http://schemas.microsoft.com/office/drawing/2014/main" id="{CB0E40E9-0AB7-4A36-BDB9-F0D7D9DFFB29}"/>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153" name="Text Box 2">
          <a:extLst>
            <a:ext uri="{FF2B5EF4-FFF2-40B4-BE49-F238E27FC236}">
              <a16:creationId xmlns:a16="http://schemas.microsoft.com/office/drawing/2014/main" id="{5548B11D-4F7A-456A-A693-E04E6603B2D4}"/>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154" name="Text Box 3">
          <a:extLst>
            <a:ext uri="{FF2B5EF4-FFF2-40B4-BE49-F238E27FC236}">
              <a16:creationId xmlns:a16="http://schemas.microsoft.com/office/drawing/2014/main" id="{6002F03E-AA30-42E2-A560-35407D82443B}"/>
            </a:ext>
          </a:extLst>
        </xdr:cNvPr>
        <xdr:cNvSpPr txBox="1"/>
      </xdr:nvSpPr>
      <xdr:spPr bwMode="auto">
        <a:xfrm>
          <a:off x="11831538" y="2540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1</xdr:row>
      <xdr:rowOff>0</xdr:rowOff>
    </xdr:from>
    <xdr:to>
      <xdr:col>10</xdr:col>
      <xdr:colOff>304277</xdr:colOff>
      <xdr:row>1</xdr:row>
      <xdr:rowOff>0</xdr:rowOff>
    </xdr:to>
    <xdr:sp macro="" textlink="">
      <xdr:nvSpPr>
        <xdr:cNvPr id="155" name="Text Box 4">
          <a:extLst>
            <a:ext uri="{FF2B5EF4-FFF2-40B4-BE49-F238E27FC236}">
              <a16:creationId xmlns:a16="http://schemas.microsoft.com/office/drawing/2014/main" id="{608CF325-659C-4F69-9B7F-EA0DE6520764}"/>
            </a:ext>
          </a:extLst>
        </xdr:cNvPr>
        <xdr:cNvSpPr txBox="1"/>
      </xdr:nvSpPr>
      <xdr:spPr bwMode="auto">
        <a:xfrm>
          <a:off x="14406838" y="2540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1</xdr:row>
      <xdr:rowOff>0</xdr:rowOff>
    </xdr:from>
    <xdr:to>
      <xdr:col>4</xdr:col>
      <xdr:colOff>2097698</xdr:colOff>
      <xdr:row>1</xdr:row>
      <xdr:rowOff>0</xdr:rowOff>
    </xdr:to>
    <xdr:sp macro="" textlink="">
      <xdr:nvSpPr>
        <xdr:cNvPr id="156" name="Text Box 5">
          <a:extLst>
            <a:ext uri="{FF2B5EF4-FFF2-40B4-BE49-F238E27FC236}">
              <a16:creationId xmlns:a16="http://schemas.microsoft.com/office/drawing/2014/main" id="{5E076CA2-5770-485C-BB97-6FB09C440712}"/>
            </a:ext>
          </a:extLst>
        </xdr:cNvPr>
        <xdr:cNvSpPr txBox="1"/>
      </xdr:nvSpPr>
      <xdr:spPr bwMode="auto">
        <a:xfrm>
          <a:off x="7475246"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157" name="Text Box 7">
          <a:extLst>
            <a:ext uri="{FF2B5EF4-FFF2-40B4-BE49-F238E27FC236}">
              <a16:creationId xmlns:a16="http://schemas.microsoft.com/office/drawing/2014/main" id="{1E402C55-07D1-44C1-A0B5-6EA44C57BC8E}"/>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158" name="Text Box 8">
          <a:extLst>
            <a:ext uri="{FF2B5EF4-FFF2-40B4-BE49-F238E27FC236}">
              <a16:creationId xmlns:a16="http://schemas.microsoft.com/office/drawing/2014/main" id="{CF4E0CCC-9E17-4C00-9C7C-9DA29A194410}"/>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1</xdr:row>
      <xdr:rowOff>0</xdr:rowOff>
    </xdr:from>
    <xdr:to>
      <xdr:col>4</xdr:col>
      <xdr:colOff>2187317</xdr:colOff>
      <xdr:row>1</xdr:row>
      <xdr:rowOff>0</xdr:rowOff>
    </xdr:to>
    <xdr:sp macro="" textlink="">
      <xdr:nvSpPr>
        <xdr:cNvPr id="159" name="Text Box 9">
          <a:extLst>
            <a:ext uri="{FF2B5EF4-FFF2-40B4-BE49-F238E27FC236}">
              <a16:creationId xmlns:a16="http://schemas.microsoft.com/office/drawing/2014/main" id="{9F45E2F4-8805-4B6E-B64F-58A9C6E1396B}"/>
            </a:ext>
          </a:extLst>
        </xdr:cNvPr>
        <xdr:cNvSpPr txBox="1"/>
      </xdr:nvSpPr>
      <xdr:spPr bwMode="auto">
        <a:xfrm>
          <a:off x="7561095" y="2540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24E609-25B0-4BEB-935C-47492FB6D674}"/>
            </a:ext>
          </a:extLst>
        </xdr:cNvPr>
        <xdr:cNvSpPr txBox="1"/>
      </xdr:nvSpPr>
      <xdr:spPr bwMode="auto">
        <a:xfrm>
          <a:off x="21208" y="2540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61" name="Text Box 11">
          <a:extLst>
            <a:ext uri="{FF2B5EF4-FFF2-40B4-BE49-F238E27FC236}">
              <a16:creationId xmlns:a16="http://schemas.microsoft.com/office/drawing/2014/main" id="{A41A449F-D3D2-48D5-9545-EDCEAA37F330}"/>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62" name="Text Box 12">
          <a:extLst>
            <a:ext uri="{FF2B5EF4-FFF2-40B4-BE49-F238E27FC236}">
              <a16:creationId xmlns:a16="http://schemas.microsoft.com/office/drawing/2014/main" id="{BF074F14-4C29-446D-9246-E143C8BB6E37}"/>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63" name="Text Box 13">
          <a:extLst>
            <a:ext uri="{FF2B5EF4-FFF2-40B4-BE49-F238E27FC236}">
              <a16:creationId xmlns:a16="http://schemas.microsoft.com/office/drawing/2014/main" id="{2BABBF7D-C601-4858-A543-CC87786D65EA}"/>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70</xdr:row>
      <xdr:rowOff>0</xdr:rowOff>
    </xdr:from>
    <xdr:to>
      <xdr:col>10</xdr:col>
      <xdr:colOff>304277</xdr:colOff>
      <xdr:row>70</xdr:row>
      <xdr:rowOff>0</xdr:rowOff>
    </xdr:to>
    <xdr:sp macro="" textlink="">
      <xdr:nvSpPr>
        <xdr:cNvPr id="164" name="Text Box 14">
          <a:extLst>
            <a:ext uri="{FF2B5EF4-FFF2-40B4-BE49-F238E27FC236}">
              <a16:creationId xmlns:a16="http://schemas.microsoft.com/office/drawing/2014/main" id="{A1417A64-BEE5-4044-9CED-7F4DBB5B42BC}"/>
            </a:ext>
          </a:extLst>
        </xdr:cNvPr>
        <xdr:cNvSpPr txBox="1"/>
      </xdr:nvSpPr>
      <xdr:spPr bwMode="auto">
        <a:xfrm>
          <a:off x="14406838" y="188468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73</xdr:row>
      <xdr:rowOff>0</xdr:rowOff>
    </xdr:from>
    <xdr:to>
      <xdr:col>4</xdr:col>
      <xdr:colOff>2097698</xdr:colOff>
      <xdr:row>73</xdr:row>
      <xdr:rowOff>0</xdr:rowOff>
    </xdr:to>
    <xdr:sp macro="" textlink="">
      <xdr:nvSpPr>
        <xdr:cNvPr id="165" name="Text Box 15">
          <a:extLst>
            <a:ext uri="{FF2B5EF4-FFF2-40B4-BE49-F238E27FC236}">
              <a16:creationId xmlns:a16="http://schemas.microsoft.com/office/drawing/2014/main" id="{DA51DC3B-060B-40FD-A900-A85EE7EEF4F3}"/>
            </a:ext>
          </a:extLst>
        </xdr:cNvPr>
        <xdr:cNvSpPr txBox="1"/>
      </xdr:nvSpPr>
      <xdr:spPr bwMode="auto">
        <a:xfrm>
          <a:off x="7475246"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73</xdr:row>
      <xdr:rowOff>0</xdr:rowOff>
    </xdr:from>
    <xdr:to>
      <xdr:col>1</xdr:col>
      <xdr:colOff>1415225</xdr:colOff>
      <xdr:row>73</xdr:row>
      <xdr:rowOff>0</xdr:rowOff>
    </xdr:to>
    <xdr:sp macro="" textlink="">
      <xdr:nvSpPr>
        <xdr:cNvPr id="166" name="Text Box 16">
          <a:extLst>
            <a:ext uri="{FF2B5EF4-FFF2-40B4-BE49-F238E27FC236}">
              <a16:creationId xmlns:a16="http://schemas.microsoft.com/office/drawing/2014/main" id="{E981BC22-07DF-43F4-8157-7674C8301C27}"/>
            </a:ext>
          </a:extLst>
        </xdr:cNvPr>
        <xdr:cNvSpPr txBox="1"/>
      </xdr:nvSpPr>
      <xdr:spPr bwMode="auto">
        <a:xfrm>
          <a:off x="1072257" y="19608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67" name="Text Box 17">
          <a:extLst>
            <a:ext uri="{FF2B5EF4-FFF2-40B4-BE49-F238E27FC236}">
              <a16:creationId xmlns:a16="http://schemas.microsoft.com/office/drawing/2014/main" id="{0689DDCF-D5F6-44AA-BE9B-7AABF04142BF}"/>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68" name="Text Box 18">
          <a:extLst>
            <a:ext uri="{FF2B5EF4-FFF2-40B4-BE49-F238E27FC236}">
              <a16:creationId xmlns:a16="http://schemas.microsoft.com/office/drawing/2014/main" id="{875CE150-2FCE-4391-A42E-4BA397F952A8}"/>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69" name="Text Box 19">
          <a:extLst>
            <a:ext uri="{FF2B5EF4-FFF2-40B4-BE49-F238E27FC236}">
              <a16:creationId xmlns:a16="http://schemas.microsoft.com/office/drawing/2014/main" id="{9ADE65BC-5603-4A24-A9A4-102287D42FCC}"/>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97F12446-8424-42CB-8FDD-F10DDF349E10}"/>
            </a:ext>
          </a:extLst>
        </xdr:cNvPr>
        <xdr:cNvSpPr txBox="1"/>
      </xdr:nvSpPr>
      <xdr:spPr bwMode="auto">
        <a:xfrm>
          <a:off x="21208" y="18846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341623</xdr:colOff>
      <xdr:row>70</xdr:row>
      <xdr:rowOff>0</xdr:rowOff>
    </xdr:from>
    <xdr:to>
      <xdr:col>6</xdr:col>
      <xdr:colOff>883345</xdr:colOff>
      <xdr:row>70</xdr:row>
      <xdr:rowOff>0</xdr:rowOff>
    </xdr:to>
    <xdr:sp macro="" textlink="">
      <xdr:nvSpPr>
        <xdr:cNvPr id="171" name="Text Box 21">
          <a:extLst>
            <a:ext uri="{FF2B5EF4-FFF2-40B4-BE49-F238E27FC236}">
              <a16:creationId xmlns:a16="http://schemas.microsoft.com/office/drawing/2014/main" id="{0602AF58-C339-4C0A-ADFB-382C416E8F1F}"/>
            </a:ext>
          </a:extLst>
        </xdr:cNvPr>
        <xdr:cNvSpPr txBox="1"/>
      </xdr:nvSpPr>
      <xdr:spPr bwMode="auto">
        <a:xfrm>
          <a:off x="12260573" y="18846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1526232</xdr:colOff>
      <xdr:row>73</xdr:row>
      <xdr:rowOff>0</xdr:rowOff>
    </xdr:from>
    <xdr:to>
      <xdr:col>4</xdr:col>
      <xdr:colOff>2074328</xdr:colOff>
      <xdr:row>73</xdr:row>
      <xdr:rowOff>0</xdr:rowOff>
    </xdr:to>
    <xdr:sp macro="" textlink="">
      <xdr:nvSpPr>
        <xdr:cNvPr id="172" name="Text Box 22">
          <a:extLst>
            <a:ext uri="{FF2B5EF4-FFF2-40B4-BE49-F238E27FC236}">
              <a16:creationId xmlns:a16="http://schemas.microsoft.com/office/drawing/2014/main" id="{4907ADCD-17A0-46C2-83C5-AE0BF53A2C50}"/>
            </a:ext>
          </a:extLst>
        </xdr:cNvPr>
        <xdr:cNvSpPr txBox="1"/>
      </xdr:nvSpPr>
      <xdr:spPr bwMode="auto">
        <a:xfrm>
          <a:off x="7419032"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73" name="Text Box 23">
          <a:extLst>
            <a:ext uri="{FF2B5EF4-FFF2-40B4-BE49-F238E27FC236}">
              <a16:creationId xmlns:a16="http://schemas.microsoft.com/office/drawing/2014/main" id="{39D152DF-366A-492B-BE9D-33BB6C81F4F4}"/>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74" name="Text Box 24">
          <a:extLst>
            <a:ext uri="{FF2B5EF4-FFF2-40B4-BE49-F238E27FC236}">
              <a16:creationId xmlns:a16="http://schemas.microsoft.com/office/drawing/2014/main" id="{CDD4D63C-9283-4A52-B630-AFE894DF7CA1}"/>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175" name="Text Box 25">
          <a:extLst>
            <a:ext uri="{FF2B5EF4-FFF2-40B4-BE49-F238E27FC236}">
              <a16:creationId xmlns:a16="http://schemas.microsoft.com/office/drawing/2014/main" id="{3FD48F80-DCB2-4ACE-B139-5536B00AA894}"/>
            </a:ext>
          </a:extLst>
        </xdr:cNvPr>
        <xdr:cNvSpPr txBox="1"/>
      </xdr:nvSpPr>
      <xdr:spPr bwMode="auto">
        <a:xfrm>
          <a:off x="11831538" y="18846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73</xdr:row>
      <xdr:rowOff>0</xdr:rowOff>
    </xdr:from>
    <xdr:to>
      <xdr:col>4</xdr:col>
      <xdr:colOff>2187317</xdr:colOff>
      <xdr:row>73</xdr:row>
      <xdr:rowOff>0</xdr:rowOff>
    </xdr:to>
    <xdr:sp macro="" textlink="">
      <xdr:nvSpPr>
        <xdr:cNvPr id="176" name="Text Box 26">
          <a:extLst>
            <a:ext uri="{FF2B5EF4-FFF2-40B4-BE49-F238E27FC236}">
              <a16:creationId xmlns:a16="http://schemas.microsoft.com/office/drawing/2014/main" id="{4E1FD3ED-4D15-40A7-818C-4D93D6FF25CA}"/>
            </a:ext>
          </a:extLst>
        </xdr:cNvPr>
        <xdr:cNvSpPr txBox="1"/>
      </xdr:nvSpPr>
      <xdr:spPr bwMode="auto">
        <a:xfrm>
          <a:off x="7561095" y="19608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94FCC87-FB08-43F8-963C-1D340F249D26}"/>
            </a:ext>
          </a:extLst>
        </xdr:cNvPr>
        <xdr:cNvSpPr txBox="1"/>
      </xdr:nvSpPr>
      <xdr:spPr bwMode="auto">
        <a:xfrm>
          <a:off x="21208" y="122809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178" name="Text Box 28">
          <a:extLst>
            <a:ext uri="{FF2B5EF4-FFF2-40B4-BE49-F238E27FC236}">
              <a16:creationId xmlns:a16="http://schemas.microsoft.com/office/drawing/2014/main" id="{72CE7836-04CF-4C3C-9310-1D9CA09493AE}"/>
            </a:ext>
          </a:extLst>
        </xdr:cNvPr>
        <xdr:cNvSpPr txBox="1"/>
      </xdr:nvSpPr>
      <xdr:spPr bwMode="auto">
        <a:xfrm>
          <a:off x="11831538" y="14592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179" name="Text Box 29">
          <a:extLst>
            <a:ext uri="{FF2B5EF4-FFF2-40B4-BE49-F238E27FC236}">
              <a16:creationId xmlns:a16="http://schemas.microsoft.com/office/drawing/2014/main" id="{827C4B68-373E-49FE-8BD4-6941EAF842DC}"/>
            </a:ext>
          </a:extLst>
        </xdr:cNvPr>
        <xdr:cNvSpPr txBox="1"/>
      </xdr:nvSpPr>
      <xdr:spPr bwMode="auto">
        <a:xfrm>
          <a:off x="11831538" y="14592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180" name="Text Box 30">
          <a:extLst>
            <a:ext uri="{FF2B5EF4-FFF2-40B4-BE49-F238E27FC236}">
              <a16:creationId xmlns:a16="http://schemas.microsoft.com/office/drawing/2014/main" id="{D8C7ADBA-42C7-441A-973A-85EB37A83793}"/>
            </a:ext>
          </a:extLst>
        </xdr:cNvPr>
        <xdr:cNvSpPr txBox="1"/>
      </xdr:nvSpPr>
      <xdr:spPr bwMode="auto">
        <a:xfrm>
          <a:off x="11831538" y="145923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54</xdr:row>
      <xdr:rowOff>0</xdr:rowOff>
    </xdr:from>
    <xdr:to>
      <xdr:col>10</xdr:col>
      <xdr:colOff>304277</xdr:colOff>
      <xdr:row>54</xdr:row>
      <xdr:rowOff>0</xdr:rowOff>
    </xdr:to>
    <xdr:sp macro="" textlink="">
      <xdr:nvSpPr>
        <xdr:cNvPr id="181" name="Text Box 31">
          <a:extLst>
            <a:ext uri="{FF2B5EF4-FFF2-40B4-BE49-F238E27FC236}">
              <a16:creationId xmlns:a16="http://schemas.microsoft.com/office/drawing/2014/main" id="{1D0F6D7A-7420-4A3A-BD2E-5BBC917B4D17}"/>
            </a:ext>
          </a:extLst>
        </xdr:cNvPr>
        <xdr:cNvSpPr txBox="1"/>
      </xdr:nvSpPr>
      <xdr:spPr bwMode="auto">
        <a:xfrm>
          <a:off x="14406838" y="145923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69</xdr:row>
      <xdr:rowOff>0</xdr:rowOff>
    </xdr:from>
    <xdr:to>
      <xdr:col>4</xdr:col>
      <xdr:colOff>2097698</xdr:colOff>
      <xdr:row>69</xdr:row>
      <xdr:rowOff>0</xdr:rowOff>
    </xdr:to>
    <xdr:sp macro="" textlink="">
      <xdr:nvSpPr>
        <xdr:cNvPr id="182" name="Text Box 32">
          <a:extLst>
            <a:ext uri="{FF2B5EF4-FFF2-40B4-BE49-F238E27FC236}">
              <a16:creationId xmlns:a16="http://schemas.microsoft.com/office/drawing/2014/main" id="{C2B2975E-341D-4795-A5EF-3B5654302F9E}"/>
            </a:ext>
          </a:extLst>
        </xdr:cNvPr>
        <xdr:cNvSpPr txBox="1"/>
      </xdr:nvSpPr>
      <xdr:spPr bwMode="auto">
        <a:xfrm>
          <a:off x="7475246"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69</xdr:row>
      <xdr:rowOff>0</xdr:rowOff>
    </xdr:from>
    <xdr:to>
      <xdr:col>1</xdr:col>
      <xdr:colOff>1415225</xdr:colOff>
      <xdr:row>69</xdr:row>
      <xdr:rowOff>0</xdr:rowOff>
    </xdr:to>
    <xdr:sp macro="" textlink="">
      <xdr:nvSpPr>
        <xdr:cNvPr id="183" name="Text Box 33">
          <a:extLst>
            <a:ext uri="{FF2B5EF4-FFF2-40B4-BE49-F238E27FC236}">
              <a16:creationId xmlns:a16="http://schemas.microsoft.com/office/drawing/2014/main" id="{B727F4C2-EAB0-4BFF-96FF-E57B3AE0987D}"/>
            </a:ext>
          </a:extLst>
        </xdr:cNvPr>
        <xdr:cNvSpPr txBox="1"/>
      </xdr:nvSpPr>
      <xdr:spPr bwMode="auto">
        <a:xfrm>
          <a:off x="1072257" y="18592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184" name="Text Box 34">
          <a:extLst>
            <a:ext uri="{FF2B5EF4-FFF2-40B4-BE49-F238E27FC236}">
              <a16:creationId xmlns:a16="http://schemas.microsoft.com/office/drawing/2014/main" id="{ED08BB14-7B43-406F-A8F2-B54657AB70B4}"/>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185" name="Text Box 35">
          <a:extLst>
            <a:ext uri="{FF2B5EF4-FFF2-40B4-BE49-F238E27FC236}">
              <a16:creationId xmlns:a16="http://schemas.microsoft.com/office/drawing/2014/main" id="{A3F3BA28-0274-4596-A4C0-C65FFF104035}"/>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69</xdr:row>
      <xdr:rowOff>0</xdr:rowOff>
    </xdr:from>
    <xdr:to>
      <xdr:col>4</xdr:col>
      <xdr:colOff>2187317</xdr:colOff>
      <xdr:row>69</xdr:row>
      <xdr:rowOff>0</xdr:rowOff>
    </xdr:to>
    <xdr:sp macro="" textlink="">
      <xdr:nvSpPr>
        <xdr:cNvPr id="186" name="Text Box 36">
          <a:extLst>
            <a:ext uri="{FF2B5EF4-FFF2-40B4-BE49-F238E27FC236}">
              <a16:creationId xmlns:a16="http://schemas.microsoft.com/office/drawing/2014/main" id="{8CE88B36-7E46-44AA-B16E-FE812A8A22D9}"/>
            </a:ext>
          </a:extLst>
        </xdr:cNvPr>
        <xdr:cNvSpPr txBox="1"/>
      </xdr:nvSpPr>
      <xdr:spPr bwMode="auto">
        <a:xfrm>
          <a:off x="7561095" y="18592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9D577E2D-B446-46CD-8C6F-DE293D51257B}"/>
            </a:ext>
          </a:extLst>
        </xdr:cNvPr>
        <xdr:cNvSpPr txBox="1"/>
      </xdr:nvSpPr>
      <xdr:spPr bwMode="auto">
        <a:xfrm>
          <a:off x="21208" y="145923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60D2B30-6A50-4CFF-A21C-ECBF1DFDD35F}"/>
            </a:ext>
          </a:extLst>
        </xdr:cNvPr>
        <xdr:cNvSpPr txBox="1"/>
      </xdr:nvSpPr>
      <xdr:spPr bwMode="auto">
        <a:xfrm>
          <a:off x="21208" y="18592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F579A2FE-5CD5-4838-9F4E-17EA37E830F4}"/>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21208</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31CC18B-6482-4E90-B8FE-58CF25D6F76B}"/>
            </a:ext>
          </a:extLst>
        </xdr:cNvPr>
        <xdr:cNvSpPr txBox="1"/>
      </xdr:nvSpPr>
      <xdr:spPr bwMode="auto">
        <a:xfrm>
          <a:off x="21208" y="19608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191" name="Text Box 41">
          <a:extLst>
            <a:ext uri="{FF2B5EF4-FFF2-40B4-BE49-F238E27FC236}">
              <a16:creationId xmlns:a16="http://schemas.microsoft.com/office/drawing/2014/main" id="{3060C804-E60C-4F5E-9552-B68C22AC6698}"/>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192" name="Text Box 42">
          <a:extLst>
            <a:ext uri="{FF2B5EF4-FFF2-40B4-BE49-F238E27FC236}">
              <a16:creationId xmlns:a16="http://schemas.microsoft.com/office/drawing/2014/main" id="{AD0F6AA5-E1B9-445C-BFD5-5780E8B72034}"/>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193" name="Text Box 43">
          <a:extLst>
            <a:ext uri="{FF2B5EF4-FFF2-40B4-BE49-F238E27FC236}">
              <a16:creationId xmlns:a16="http://schemas.microsoft.com/office/drawing/2014/main" id="{73C17619-A764-43BA-9D37-F01875D4B4B2}"/>
            </a:ext>
          </a:extLst>
        </xdr:cNvPr>
        <xdr:cNvSpPr txBox="1"/>
      </xdr:nvSpPr>
      <xdr:spPr bwMode="auto">
        <a:xfrm>
          <a:off x="11831538" y="19608800"/>
          <a:ext cx="5065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170138</xdr:colOff>
      <xdr:row>73</xdr:row>
      <xdr:rowOff>0</xdr:rowOff>
    </xdr:from>
    <xdr:to>
      <xdr:col>10</xdr:col>
      <xdr:colOff>304277</xdr:colOff>
      <xdr:row>73</xdr:row>
      <xdr:rowOff>0</xdr:rowOff>
    </xdr:to>
    <xdr:sp macro="" textlink="">
      <xdr:nvSpPr>
        <xdr:cNvPr id="194" name="Text Box 44">
          <a:extLst>
            <a:ext uri="{FF2B5EF4-FFF2-40B4-BE49-F238E27FC236}">
              <a16:creationId xmlns:a16="http://schemas.microsoft.com/office/drawing/2014/main" id="{91FA4D94-5529-4AE3-8582-0823F958AFAB}"/>
            </a:ext>
          </a:extLst>
        </xdr:cNvPr>
        <xdr:cNvSpPr txBox="1"/>
      </xdr:nvSpPr>
      <xdr:spPr bwMode="auto">
        <a:xfrm>
          <a:off x="14406838" y="19608800"/>
          <a:ext cx="5087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1582446</xdr:colOff>
      <xdr:row>75</xdr:row>
      <xdr:rowOff>0</xdr:rowOff>
    </xdr:from>
    <xdr:to>
      <xdr:col>4</xdr:col>
      <xdr:colOff>2097698</xdr:colOff>
      <xdr:row>75</xdr:row>
      <xdr:rowOff>0</xdr:rowOff>
    </xdr:to>
    <xdr:sp macro="" textlink="">
      <xdr:nvSpPr>
        <xdr:cNvPr id="195" name="Text Box 45">
          <a:extLst>
            <a:ext uri="{FF2B5EF4-FFF2-40B4-BE49-F238E27FC236}">
              <a16:creationId xmlns:a16="http://schemas.microsoft.com/office/drawing/2014/main" id="{9917B067-3D24-426D-BAD6-7F3B7999CB92}"/>
            </a:ext>
          </a:extLst>
        </xdr:cNvPr>
        <xdr:cNvSpPr txBox="1"/>
      </xdr:nvSpPr>
      <xdr:spPr bwMode="auto">
        <a:xfrm>
          <a:off x="7475246"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76</xdr:row>
      <xdr:rowOff>0</xdr:rowOff>
    </xdr:from>
    <xdr:to>
      <xdr:col>1</xdr:col>
      <xdr:colOff>1415225</xdr:colOff>
      <xdr:row>76</xdr:row>
      <xdr:rowOff>0</xdr:rowOff>
    </xdr:to>
    <xdr:sp macro="" textlink="">
      <xdr:nvSpPr>
        <xdr:cNvPr id="196" name="Text Box 46">
          <a:extLst>
            <a:ext uri="{FF2B5EF4-FFF2-40B4-BE49-F238E27FC236}">
              <a16:creationId xmlns:a16="http://schemas.microsoft.com/office/drawing/2014/main" id="{CF3F43EF-1DE1-47AC-AAE4-34DE00C12B1E}"/>
            </a:ext>
          </a:extLst>
        </xdr:cNvPr>
        <xdr:cNvSpPr txBox="1"/>
      </xdr:nvSpPr>
      <xdr:spPr bwMode="auto">
        <a:xfrm>
          <a:off x="1072257" y="20370800"/>
          <a:ext cx="5080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197" name="Text Box 47">
          <a:extLst>
            <a:ext uri="{FF2B5EF4-FFF2-40B4-BE49-F238E27FC236}">
              <a16:creationId xmlns:a16="http://schemas.microsoft.com/office/drawing/2014/main" id="{298F8E2A-2ABB-4A19-8FAD-438B37BB95DB}"/>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198" name="Text Box 48">
          <a:extLst>
            <a:ext uri="{FF2B5EF4-FFF2-40B4-BE49-F238E27FC236}">
              <a16:creationId xmlns:a16="http://schemas.microsoft.com/office/drawing/2014/main" id="{132B7299-0546-4671-8D78-DE8C5134AE5B}"/>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1668295</xdr:colOff>
      <xdr:row>75</xdr:row>
      <xdr:rowOff>0</xdr:rowOff>
    </xdr:from>
    <xdr:to>
      <xdr:col>4</xdr:col>
      <xdr:colOff>2187317</xdr:colOff>
      <xdr:row>75</xdr:row>
      <xdr:rowOff>0</xdr:rowOff>
    </xdr:to>
    <xdr:sp macro="" textlink="">
      <xdr:nvSpPr>
        <xdr:cNvPr id="199" name="Text Box 49">
          <a:extLst>
            <a:ext uri="{FF2B5EF4-FFF2-40B4-BE49-F238E27FC236}">
              <a16:creationId xmlns:a16="http://schemas.microsoft.com/office/drawing/2014/main" id="{2D73146F-AA4E-4F60-B45A-BEB382186052}"/>
            </a:ext>
          </a:extLst>
        </xdr:cNvPr>
        <xdr:cNvSpPr txBox="1"/>
      </xdr:nvSpPr>
      <xdr:spPr bwMode="auto">
        <a:xfrm>
          <a:off x="7561095" y="20116800"/>
          <a:ext cx="519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21208</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5F5A9FFF-8C1F-4DAC-BA1E-E4E9057A8CE4}"/>
            </a:ext>
          </a:extLst>
        </xdr:cNvPr>
        <xdr:cNvSpPr txBox="1"/>
      </xdr:nvSpPr>
      <xdr:spPr bwMode="auto">
        <a:xfrm>
          <a:off x="21208" y="19608800"/>
          <a:ext cx="140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fLocksText="0">
      <xdr:nvSpPr>
        <xdr:cNvPr id="2" name="正方形/長方形 1">
          <a:extLst>
            <a:ext uri="{FF2B5EF4-FFF2-40B4-BE49-F238E27FC236}">
              <a16:creationId xmlns:a16="http://schemas.microsoft.com/office/drawing/2014/main" id="{00000000-0008-0000-0600-000002000000}"/>
            </a:ext>
          </a:extLst>
        </xdr:cNvPr>
        <xdr:cNvSpPr/>
      </xdr:nvSpPr>
      <xdr:spPr>
        <a:xfrm>
          <a:off x="0" y="327025"/>
          <a:ext cx="13081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lang="en-US" altLang="ja-JP" sz="1600">
              <a:solidFill>
                <a:srgbClr val="FF0000"/>
              </a:solidFill>
              <a:latin typeface="ＭＳ ゴシック" panose="020B0609070205080204" pitchFamily="49" charset="-128"/>
              <a:ea typeface="ＭＳ ゴシック" panose="020B0609070205080204" pitchFamily="49" charset="-128"/>
            </a:rPr>
            <a:t>【</a:t>
          </a:r>
          <a:r>
            <a:rPr lang="ja-JP" altLang="en-US" sz="1600">
              <a:solidFill>
                <a:srgbClr val="FF0000"/>
              </a:solidFill>
              <a:latin typeface="ＭＳ ゴシック" panose="020B0609070205080204" pitchFamily="49" charset="-128"/>
              <a:ea typeface="ＭＳ ゴシック" panose="020B0609070205080204" pitchFamily="49" charset="-128"/>
            </a:rPr>
            <a:t>記載例</a:t>
          </a:r>
          <a:r>
            <a:rPr lang="en-US" altLang="ja-JP" sz="1600">
              <a:solidFill>
                <a:srgbClr val="FF0000"/>
              </a:solidFill>
              <a:latin typeface="ＭＳ ゴシック" panose="020B0609070205080204" pitchFamily="49" charset="-128"/>
              <a:ea typeface="ＭＳ ゴシック" panose="020B0609070205080204" pitchFamily="49" charset="-128"/>
            </a:rPr>
            <a:t>】</a:t>
          </a:r>
          <a:endParaRPr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fLocksText="0">
      <xdr:nvSpPr>
        <xdr:cNvPr id="2" name="右中かっこ 1">
          <a:extLst>
            <a:ext uri="{FF2B5EF4-FFF2-40B4-BE49-F238E27FC236}">
              <a16:creationId xmlns:a16="http://schemas.microsoft.com/office/drawing/2014/main" id="{00000000-0008-0000-0900-000002000000}"/>
            </a:ext>
          </a:extLst>
        </xdr:cNvPr>
        <xdr:cNvSpPr/>
      </xdr:nvSpPr>
      <xdr:spPr>
        <a:xfrm>
          <a:off x="2409825" y="752475"/>
          <a:ext cx="180975" cy="400050"/>
        </a:xfrm>
        <a:prstGeom prst="rightBrace">
          <a:avLst/>
        </a:prstGeom>
        <a:ln w="19050">
          <a:solidFill>
            <a:schemeClr val="tx1"/>
          </a:solidFill>
          <a:prstDash val="solid"/>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fLocksText="0">
      <xdr:nvSpPr>
        <xdr:cNvPr id="3" name="正方形/長方形 2">
          <a:extLst>
            <a:ext uri="{FF2B5EF4-FFF2-40B4-BE49-F238E27FC236}">
              <a16:creationId xmlns:a16="http://schemas.microsoft.com/office/drawing/2014/main" id="{00000000-0008-0000-0900-000003000000}"/>
            </a:ext>
          </a:extLst>
        </xdr:cNvPr>
        <xdr:cNvSpPr/>
      </xdr:nvSpPr>
      <xdr:spPr>
        <a:xfrm>
          <a:off x="142875" y="15735299"/>
          <a:ext cx="9896475" cy="2085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lang="en-US" altLang="ja-JP" sz="1100">
              <a:solidFill>
                <a:srgbClr val="000000"/>
              </a:solidFill>
            </a:rPr>
            <a:t>【</a:t>
          </a:r>
          <a:r>
            <a:rPr lang="ja-JP" altLang="en-US" sz="1100">
              <a:solidFill>
                <a:srgbClr val="000000"/>
              </a:solidFill>
            </a:rPr>
            <a:t>留意事項</a:t>
          </a:r>
          <a:r>
            <a:rPr lang="en-US" altLang="ja-JP" sz="1100">
              <a:solidFill>
                <a:srgbClr val="000000"/>
              </a:solidFill>
            </a:rPr>
            <a:t>】</a:t>
          </a:r>
        </a:p>
        <a:p>
          <a:pPr algn="l"/>
          <a:r>
            <a:rPr lang="ja-JP" altLang="en-US" sz="1100">
              <a:solidFill>
                <a:srgbClr val="000000"/>
              </a:solidFill>
            </a:rPr>
            <a:t>・初期設定では、誤入力防止のため「従業者の勤務の体制及び勤務形態一覧表」のシートに保護がかかっていますので、行の追加・削除等を行う場合は「シートの保護」を解除してください。</a:t>
          </a:r>
          <a:endParaRPr lang="en-US" altLang="ja-JP" sz="1100">
            <a:solidFill>
              <a:srgbClr val="000000"/>
            </a:solidFill>
          </a:endParaRPr>
        </a:p>
        <a:p>
          <a:pPr algn="l"/>
          <a:r>
            <a:rPr lang="ja-JP" altLang="en-US" sz="1100">
              <a:solidFill>
                <a:srgbClr val="000000"/>
              </a:solidFill>
            </a:rPr>
            <a:t>　（「校閲」⇒「シート保護の解除」をクリック。</a:t>
          </a:r>
          <a:r>
            <a:rPr lang="en-US" altLang="ja-JP" sz="1100">
              <a:solidFill>
                <a:srgbClr val="000000"/>
              </a:solidFill>
            </a:rPr>
            <a:t>PW</a:t>
          </a:r>
          <a:r>
            <a:rPr lang="ja-JP" altLang="en-US" sz="1100">
              <a:solidFill>
                <a:srgbClr val="000000"/>
              </a:solidFill>
            </a:rPr>
            <a:t>は設定していません。再度、シートを保護する場合は、「シートの保護」⇒「</a:t>
          </a:r>
          <a:r>
            <a:rPr lang="en-US" altLang="ja-JP" sz="1100">
              <a:solidFill>
                <a:srgbClr val="000000"/>
              </a:solidFill>
            </a:rPr>
            <a:t>OK</a:t>
          </a:r>
          <a:r>
            <a:rPr lang="ja-JP" altLang="en-US" sz="1100">
              <a:solidFill>
                <a:srgbClr val="000000"/>
              </a:solidFill>
            </a:rPr>
            <a:t>」をクリック。）</a:t>
          </a:r>
          <a:endParaRPr lang="en-US" altLang="ja-JP" sz="1100">
            <a:solidFill>
              <a:srgbClr val="000000"/>
            </a:solidFill>
          </a:endParaRPr>
        </a:p>
        <a:p>
          <a:pPr algn="l"/>
          <a:r>
            <a:rPr lang="ja-JP" altLang="en-US" sz="1100">
              <a:solidFill>
                <a:srgbClr val="000000"/>
              </a:solidFill>
            </a:rPr>
            <a:t>・従業者の入力行が足りない場合は、適宜、行を追加してください。その際、計算式及びプルダウンの設定に支障をきたさないよう留意してください。</a:t>
          </a:r>
          <a:endParaRPr lang="en-US" altLang="ja-JP" sz="1100">
            <a:solidFill>
              <a:srgbClr val="000000"/>
            </a:solidFill>
          </a:endParaRPr>
        </a:p>
        <a:p>
          <a:pPr algn="l"/>
          <a:r>
            <a:rPr lang="ja-JP" altLang="en-US" sz="1100">
              <a:solidFill>
                <a:srgbClr val="000000"/>
              </a:solidFill>
            </a:rPr>
            <a:t>・</a:t>
          </a:r>
          <a:r>
            <a:rPr lang="ja-JP" altLang="ja-JP" sz="1100">
              <a:solidFill>
                <a:srgbClr val="000000"/>
              </a:solidFill>
              <a:latin typeface="+mn-lt"/>
              <a:ea typeface="+mn-ea"/>
              <a:cs typeface="+mn-cs"/>
            </a:rPr>
            <a:t>「従業者の勤務の体制及び勤務形態一覧表」</a:t>
          </a:r>
          <a:r>
            <a:rPr lang="ja-JP" altLang="en-US" sz="1100">
              <a:solidFill>
                <a:srgbClr val="000000"/>
              </a:solidFill>
              <a:latin typeface="+mn-lt"/>
              <a:ea typeface="+mn-ea"/>
              <a:cs typeface="+mn-cs"/>
            </a:rPr>
            <a:t>（参考様式）には計算式を設定していますが、入力の補助を目的とするものですので、結果については作成者の責任にてご確認ください。</a:t>
          </a:r>
          <a:endParaRPr lang="en-US" altLang="ja-JP" sz="1100">
            <a:solidFill>
              <a:srgbClr val="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r>
            <a:rPr lang="ja-JP" altLang="ja-JP" sz="1100">
              <a:solidFill>
                <a:srgbClr val="000000"/>
              </a:solidFill>
              <a:latin typeface="+mn-lt"/>
              <a:ea typeface="+mn-ea"/>
              <a:cs typeface="+mn-cs"/>
            </a:rPr>
            <a:t>・必要項目を満たしていれば、各事業所で使用するシフト表等をもって代替書類として差し支えありません。</a:t>
          </a:r>
          <a:endParaRPr lang="ja-JP" altLang="ja-JP">
            <a:solidFill>
              <a:srgbClr val="000000"/>
            </a:solidFill>
          </a:endParaRPr>
        </a:p>
        <a:p>
          <a:pPr algn="l"/>
          <a:endParaRPr lang="ja-JP" altLang="en-US" sz="1100">
            <a:solidFill>
              <a:srgbClr val="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4"/>
  <sheetViews>
    <sheetView view="pageBreakPreview" zoomScaleNormal="100" zoomScaleSheetLayoutView="100" workbookViewId="0">
      <selection activeCell="F47" sqref="F47"/>
    </sheetView>
  </sheetViews>
  <sheetFormatPr defaultColWidth="9" defaultRowHeight="11"/>
  <cols>
    <col min="1" max="2" width="2.453125" style="1" customWidth="1"/>
    <col min="3" max="3" width="40.6328125" style="1" customWidth="1"/>
    <col min="4" max="4" width="70.453125" style="1" bestFit="1" customWidth="1"/>
    <col min="5" max="16384" width="9" style="1"/>
  </cols>
  <sheetData>
    <row r="1" spans="1:4">
      <c r="A1" s="287" t="s">
        <v>174</v>
      </c>
      <c r="B1" s="287"/>
      <c r="C1" s="287"/>
      <c r="D1" s="287"/>
    </row>
    <row r="2" spans="1:4">
      <c r="A2" s="287"/>
      <c r="B2" s="287"/>
      <c r="C2" s="287"/>
      <c r="D2" s="287"/>
    </row>
    <row r="4" spans="1:4" ht="43.5" customHeight="1">
      <c r="A4" s="288" t="s">
        <v>175</v>
      </c>
      <c r="B4" s="289"/>
      <c r="C4" s="289"/>
      <c r="D4" s="289"/>
    </row>
    <row r="5" spans="1:4" ht="72" customHeight="1">
      <c r="A5" s="290" t="s">
        <v>176</v>
      </c>
      <c r="B5" s="291"/>
      <c r="C5" s="291"/>
      <c r="D5" s="291"/>
    </row>
    <row r="6" spans="1:4" ht="40" customHeight="1">
      <c r="A6" s="292" t="s">
        <v>177</v>
      </c>
      <c r="B6" s="293"/>
      <c r="C6" s="293"/>
      <c r="D6" s="293"/>
    </row>
    <row r="7" spans="1:4" ht="5.25" customHeight="1"/>
    <row r="8" spans="1:4" ht="42" customHeight="1">
      <c r="A8" s="2" t="s">
        <v>0</v>
      </c>
      <c r="B8" s="2" t="s">
        <v>178</v>
      </c>
      <c r="C8" s="90" t="s">
        <v>179</v>
      </c>
      <c r="D8" s="3" t="s">
        <v>180</v>
      </c>
    </row>
    <row r="9" spans="1:4">
      <c r="A9" s="4" t="s">
        <v>11</v>
      </c>
      <c r="B9" s="5"/>
      <c r="C9" s="5"/>
      <c r="D9" s="6"/>
    </row>
    <row r="10" spans="1:4" s="99" customFormat="1">
      <c r="A10" s="98"/>
      <c r="B10" s="4" t="s">
        <v>181</v>
      </c>
      <c r="C10" s="5"/>
      <c r="D10" s="6"/>
    </row>
    <row r="11" spans="1:4" s="99" customFormat="1" ht="11.25" customHeight="1">
      <c r="A11" s="98"/>
      <c r="B11" s="7"/>
      <c r="C11" s="283" t="s">
        <v>182</v>
      </c>
      <c r="D11" s="294" t="s">
        <v>239</v>
      </c>
    </row>
    <row r="12" spans="1:4" s="99" customFormat="1" ht="16.5" customHeight="1">
      <c r="A12" s="98"/>
      <c r="B12" s="9"/>
      <c r="C12" s="284"/>
      <c r="D12" s="295"/>
    </row>
    <row r="13" spans="1:4" s="99" customFormat="1">
      <c r="A13" s="98"/>
      <c r="B13" s="100" t="s">
        <v>183</v>
      </c>
      <c r="C13" s="101"/>
      <c r="D13" s="102"/>
    </row>
    <row r="14" spans="1:4" s="99" customFormat="1" ht="22.5" customHeight="1">
      <c r="A14" s="98"/>
      <c r="B14" s="7"/>
      <c r="C14" s="283" t="s">
        <v>184</v>
      </c>
      <c r="D14" s="103" t="s">
        <v>239</v>
      </c>
    </row>
    <row r="15" spans="1:4" s="99" customFormat="1">
      <c r="A15" s="98"/>
      <c r="B15" s="9"/>
      <c r="C15" s="284"/>
      <c r="D15" s="7" t="s">
        <v>185</v>
      </c>
    </row>
    <row r="16" spans="1:4" s="99" customFormat="1">
      <c r="A16" s="98"/>
      <c r="B16" s="9"/>
      <c r="C16" s="284"/>
      <c r="D16" s="7"/>
    </row>
    <row r="17" spans="1:4" s="99" customFormat="1">
      <c r="A17" s="98"/>
      <c r="B17" s="9"/>
      <c r="C17" s="296"/>
      <c r="D17" s="7"/>
    </row>
    <row r="18" spans="1:4">
      <c r="A18" s="7"/>
      <c r="B18" s="4" t="s">
        <v>9</v>
      </c>
      <c r="C18" s="5"/>
      <c r="D18" s="6"/>
    </row>
    <row r="19" spans="1:4" ht="11.25" customHeight="1">
      <c r="A19" s="7"/>
      <c r="B19" s="7"/>
      <c r="C19" s="297" t="s">
        <v>186</v>
      </c>
      <c r="D19" s="300" t="s">
        <v>239</v>
      </c>
    </row>
    <row r="20" spans="1:4" ht="11.25" customHeight="1">
      <c r="A20" s="7"/>
      <c r="B20" s="9"/>
      <c r="C20" s="298"/>
      <c r="D20" s="301"/>
    </row>
    <row r="21" spans="1:4">
      <c r="A21" s="7"/>
      <c r="B21" s="9"/>
      <c r="C21" s="298"/>
      <c r="D21" s="301"/>
    </row>
    <row r="22" spans="1:4">
      <c r="A22" s="7"/>
      <c r="B22" s="9"/>
      <c r="C22" s="298"/>
      <c r="D22" s="301"/>
    </row>
    <row r="23" spans="1:4">
      <c r="A23" s="7"/>
      <c r="B23" s="9"/>
      <c r="C23" s="298"/>
      <c r="D23" s="301"/>
    </row>
    <row r="24" spans="1:4">
      <c r="A24" s="7"/>
      <c r="B24" s="10"/>
      <c r="C24" s="299"/>
      <c r="D24" s="302"/>
    </row>
    <row r="25" spans="1:4">
      <c r="A25" s="7"/>
      <c r="B25" s="4" t="s">
        <v>187</v>
      </c>
      <c r="C25" s="5"/>
      <c r="D25" s="6"/>
    </row>
    <row r="26" spans="1:4">
      <c r="A26" s="9"/>
      <c r="B26" s="7"/>
      <c r="C26" s="297" t="s">
        <v>188</v>
      </c>
      <c r="D26" s="8" t="s">
        <v>240</v>
      </c>
    </row>
    <row r="27" spans="1:4">
      <c r="A27" s="9"/>
      <c r="B27" s="9"/>
      <c r="C27" s="298"/>
      <c r="D27" s="7" t="s">
        <v>189</v>
      </c>
    </row>
    <row r="28" spans="1:4" ht="11.25" customHeight="1">
      <c r="A28" s="7"/>
      <c r="B28" s="9"/>
      <c r="C28" s="298"/>
      <c r="D28" s="298" t="s">
        <v>190</v>
      </c>
    </row>
    <row r="29" spans="1:4">
      <c r="A29" s="7"/>
      <c r="B29" s="9"/>
      <c r="C29" s="298"/>
      <c r="D29" s="298"/>
    </row>
    <row r="30" spans="1:4">
      <c r="A30" s="7"/>
      <c r="B30" s="9"/>
      <c r="C30" s="298"/>
      <c r="D30" s="298"/>
    </row>
    <row r="31" spans="1:4">
      <c r="A31" s="7"/>
      <c r="B31" s="9"/>
      <c r="C31" s="298"/>
      <c r="D31" s="298"/>
    </row>
    <row r="32" spans="1:4">
      <c r="A32" s="7"/>
      <c r="B32" s="10"/>
      <c r="C32" s="303"/>
      <c r="D32" s="299"/>
    </row>
    <row r="33" spans="1:4">
      <c r="A33" s="7"/>
      <c r="B33" s="4" t="s">
        <v>191</v>
      </c>
      <c r="C33" s="5"/>
      <c r="D33" s="6"/>
    </row>
    <row r="34" spans="1:4" s="91" customFormat="1">
      <c r="A34" s="93"/>
      <c r="B34" s="104"/>
      <c r="C34" s="283" t="s">
        <v>192</v>
      </c>
      <c r="D34" s="103" t="s">
        <v>241</v>
      </c>
    </row>
    <row r="35" spans="1:4" s="91" customFormat="1">
      <c r="A35" s="93"/>
      <c r="B35" s="104"/>
      <c r="C35" s="284"/>
      <c r="D35" s="103" t="s">
        <v>193</v>
      </c>
    </row>
    <row r="36" spans="1:4" s="91" customFormat="1" ht="34" customHeight="1">
      <c r="A36" s="93"/>
      <c r="B36" s="104"/>
      <c r="C36" s="285"/>
      <c r="D36" s="103" t="s">
        <v>194</v>
      </c>
    </row>
    <row r="37" spans="1:4" s="91" customFormat="1" ht="11.25" customHeight="1">
      <c r="A37" s="93"/>
      <c r="B37" s="104"/>
      <c r="C37" s="285"/>
      <c r="D37" s="103" t="s">
        <v>195</v>
      </c>
    </row>
    <row r="38" spans="1:4" s="91" customFormat="1" ht="33">
      <c r="A38" s="93"/>
      <c r="B38" s="104"/>
      <c r="C38" s="285"/>
      <c r="D38" s="103" t="s">
        <v>196</v>
      </c>
    </row>
    <row r="39" spans="1:4" s="91" customFormat="1" ht="33">
      <c r="A39" s="93"/>
      <c r="B39" s="104"/>
      <c r="C39" s="285"/>
      <c r="D39" s="103" t="s">
        <v>197</v>
      </c>
    </row>
    <row r="40" spans="1:4" s="91" customFormat="1">
      <c r="A40" s="93"/>
      <c r="B40" s="104"/>
      <c r="C40" s="285"/>
      <c r="D40" s="103" t="s">
        <v>198</v>
      </c>
    </row>
    <row r="41" spans="1:4" s="91" customFormat="1" ht="33">
      <c r="A41" s="93"/>
      <c r="B41" s="104"/>
      <c r="C41" s="285"/>
      <c r="D41" s="103" t="s">
        <v>199</v>
      </c>
    </row>
    <row r="42" spans="1:4" s="91" customFormat="1" ht="33">
      <c r="A42" s="93"/>
      <c r="B42" s="104"/>
      <c r="C42" s="285"/>
      <c r="D42" s="103" t="s">
        <v>200</v>
      </c>
    </row>
    <row r="43" spans="1:4" s="91" customFormat="1" ht="22">
      <c r="A43" s="93"/>
      <c r="B43" s="104"/>
      <c r="C43" s="285"/>
      <c r="D43" s="103" t="s">
        <v>201</v>
      </c>
    </row>
    <row r="44" spans="1:4" s="91" customFormat="1" ht="30" customHeight="1">
      <c r="A44" s="93"/>
      <c r="B44" s="104"/>
      <c r="C44" s="285"/>
      <c r="D44" s="103" t="s">
        <v>202</v>
      </c>
    </row>
    <row r="45" spans="1:4" s="91" customFormat="1" ht="176">
      <c r="A45" s="93"/>
      <c r="B45" s="104"/>
      <c r="C45" s="285"/>
      <c r="D45" s="103" t="s">
        <v>203</v>
      </c>
    </row>
    <row r="46" spans="1:4" s="91" customFormat="1" ht="33">
      <c r="A46" s="93"/>
      <c r="B46" s="104"/>
      <c r="C46" s="285"/>
      <c r="D46" s="103" t="s">
        <v>456</v>
      </c>
    </row>
    <row r="47" spans="1:4" s="91" customFormat="1" ht="22">
      <c r="A47" s="93"/>
      <c r="B47" s="104"/>
      <c r="C47" s="285"/>
      <c r="D47" s="103" t="s">
        <v>204</v>
      </c>
    </row>
    <row r="48" spans="1:4" s="91" customFormat="1" ht="33">
      <c r="A48" s="93"/>
      <c r="B48" s="104"/>
      <c r="C48" s="285"/>
      <c r="D48" s="103" t="s">
        <v>205</v>
      </c>
    </row>
    <row r="49" spans="1:4" s="91" customFormat="1" ht="33">
      <c r="A49" s="93"/>
      <c r="B49" s="104"/>
      <c r="C49" s="285"/>
      <c r="D49" s="103" t="s">
        <v>206</v>
      </c>
    </row>
    <row r="50" spans="1:4" s="91" customFormat="1" ht="101.25" customHeight="1">
      <c r="A50" s="93"/>
      <c r="B50" s="105"/>
      <c r="C50" s="286"/>
      <c r="D50" s="106" t="s">
        <v>207</v>
      </c>
    </row>
    <row r="51" spans="1:4">
      <c r="A51" s="9"/>
      <c r="B51" s="12" t="s">
        <v>208</v>
      </c>
      <c r="C51" s="107"/>
      <c r="D51" s="108"/>
    </row>
    <row r="52" spans="1:4" s="91" customFormat="1" ht="77">
      <c r="A52" s="93"/>
      <c r="B52" s="104"/>
      <c r="C52" s="92"/>
      <c r="D52" s="103" t="s">
        <v>242</v>
      </c>
    </row>
    <row r="53" spans="1:4">
      <c r="A53" s="9"/>
      <c r="B53" s="12" t="s">
        <v>209</v>
      </c>
      <c r="C53" s="107"/>
      <c r="D53" s="108"/>
    </row>
    <row r="54" spans="1:4" ht="48.75" customHeight="1">
      <c r="A54" s="10"/>
      <c r="B54" s="11"/>
      <c r="C54" s="109" t="s">
        <v>210</v>
      </c>
      <c r="D54" s="110" t="s">
        <v>243</v>
      </c>
    </row>
  </sheetData>
  <mergeCells count="12">
    <mergeCell ref="C34:C50"/>
    <mergeCell ref="A1:D2"/>
    <mergeCell ref="A4:D4"/>
    <mergeCell ref="A5:D5"/>
    <mergeCell ref="A6:D6"/>
    <mergeCell ref="C11:C12"/>
    <mergeCell ref="D11:D12"/>
    <mergeCell ref="C14:C17"/>
    <mergeCell ref="C19:C24"/>
    <mergeCell ref="D19:D24"/>
    <mergeCell ref="C26:C32"/>
    <mergeCell ref="D28:D32"/>
  </mergeCells>
  <phoneticPr fontId="1"/>
  <printOptions horizontalCentered="1"/>
  <pageMargins left="0.196527777777778" right="0.196527777777778" top="0.70763888888888904" bottom="0.39305555555555599" header="0.31388888888888899" footer="0.27500000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C71"/>
  <sheetViews>
    <sheetView workbookViewId="0"/>
  </sheetViews>
  <sheetFormatPr defaultColWidth="9" defaultRowHeight="13"/>
  <cols>
    <col min="1" max="2" width="9" style="61"/>
    <col min="3" max="3" width="44.26953125" style="61" customWidth="1"/>
    <col min="4" max="16384" width="9" style="61"/>
  </cols>
  <sheetData>
    <row r="1" spans="1:10">
      <c r="A1" s="61" t="s">
        <v>98</v>
      </c>
    </row>
    <row r="2" spans="1:10" s="63" customFormat="1" ht="20.25" customHeight="1">
      <c r="A2" s="62" t="s">
        <v>99</v>
      </c>
      <c r="B2" s="62"/>
      <c r="C2" s="97"/>
    </row>
    <row r="3" spans="1:10" s="63" customFormat="1" ht="20.25" customHeight="1">
      <c r="A3" s="97"/>
      <c r="B3" s="97"/>
      <c r="C3" s="97"/>
    </row>
    <row r="4" spans="1:10" s="63" customFormat="1" ht="20.25" customHeight="1">
      <c r="A4" s="64"/>
      <c r="B4" s="97" t="s">
        <v>100</v>
      </c>
      <c r="C4" s="97"/>
      <c r="E4" s="609" t="s">
        <v>101</v>
      </c>
      <c r="F4" s="609"/>
      <c r="G4" s="609"/>
      <c r="H4" s="609"/>
      <c r="I4" s="609"/>
      <c r="J4" s="609"/>
    </row>
    <row r="5" spans="1:10" s="63" customFormat="1" ht="20.25" customHeight="1">
      <c r="A5" s="65"/>
      <c r="B5" s="97" t="s">
        <v>102</v>
      </c>
      <c r="C5" s="97"/>
      <c r="E5" s="609"/>
      <c r="F5" s="609"/>
      <c r="G5" s="609"/>
      <c r="H5" s="609"/>
      <c r="I5" s="609"/>
      <c r="J5" s="609"/>
    </row>
    <row r="6" spans="1:10" s="63" customFormat="1" ht="20.25" customHeight="1">
      <c r="A6" s="66" t="s">
        <v>103</v>
      </c>
      <c r="B6" s="97"/>
      <c r="C6" s="97"/>
    </row>
    <row r="7" spans="1:10" s="63" customFormat="1" ht="20.25" customHeight="1">
      <c r="A7" s="66"/>
      <c r="B7" s="97"/>
      <c r="C7" s="97"/>
    </row>
    <row r="8" spans="1:10" s="63" customFormat="1" ht="20.25" customHeight="1">
      <c r="A8" s="97" t="s">
        <v>104</v>
      </c>
      <c r="B8" s="97"/>
      <c r="C8" s="97"/>
    </row>
    <row r="9" spans="1:10" s="63" customFormat="1" ht="20.25" customHeight="1">
      <c r="A9" s="66"/>
      <c r="B9" s="97"/>
      <c r="C9" s="97"/>
    </row>
    <row r="10" spans="1:10" s="63" customFormat="1" ht="20.25" customHeight="1">
      <c r="A10" s="97" t="s">
        <v>105</v>
      </c>
      <c r="B10" s="97"/>
      <c r="C10" s="97"/>
    </row>
    <row r="11" spans="1:10" s="63" customFormat="1" ht="20.25" customHeight="1">
      <c r="A11" s="97"/>
      <c r="B11" s="97"/>
      <c r="C11" s="97"/>
    </row>
    <row r="12" spans="1:10" s="63" customFormat="1" ht="20.25" customHeight="1">
      <c r="A12" s="97" t="s">
        <v>106</v>
      </c>
      <c r="B12" s="97"/>
      <c r="C12" s="97"/>
    </row>
    <row r="13" spans="1:10" s="63" customFormat="1" ht="20.25" customHeight="1">
      <c r="A13" s="97"/>
      <c r="B13" s="97"/>
      <c r="C13" s="97"/>
    </row>
    <row r="14" spans="1:10" s="63" customFormat="1" ht="20.25" customHeight="1">
      <c r="A14" s="97" t="s">
        <v>107</v>
      </c>
      <c r="B14" s="97"/>
      <c r="C14" s="97"/>
    </row>
    <row r="15" spans="1:10" s="63" customFormat="1" ht="20.25" customHeight="1">
      <c r="A15" s="97"/>
      <c r="B15" s="97"/>
      <c r="C15" s="97"/>
    </row>
    <row r="16" spans="1:10" s="63" customFormat="1" ht="20.25" customHeight="1">
      <c r="A16" s="97" t="s">
        <v>108</v>
      </c>
      <c r="B16" s="97"/>
      <c r="C16" s="97"/>
    </row>
    <row r="17" spans="1:3" s="63" customFormat="1" ht="20.25" customHeight="1">
      <c r="A17" s="97"/>
      <c r="B17" s="97"/>
      <c r="C17" s="97"/>
    </row>
    <row r="18" spans="1:3" s="63" customFormat="1" ht="20.25" customHeight="1">
      <c r="A18" s="97" t="s">
        <v>109</v>
      </c>
      <c r="B18" s="97"/>
      <c r="C18" s="97"/>
    </row>
    <row r="19" spans="1:3" s="63" customFormat="1" ht="20.25" customHeight="1">
      <c r="A19" s="97" t="s">
        <v>110</v>
      </c>
      <c r="B19" s="97"/>
      <c r="C19" s="97"/>
    </row>
    <row r="20" spans="1:3" s="63" customFormat="1" ht="20.25" customHeight="1">
      <c r="A20" s="97"/>
      <c r="B20" s="97"/>
      <c r="C20" s="97"/>
    </row>
    <row r="21" spans="1:3" s="63" customFormat="1" ht="20.25" customHeight="1">
      <c r="A21" s="97"/>
      <c r="B21" s="67" t="s">
        <v>43</v>
      </c>
      <c r="C21" s="67" t="s">
        <v>111</v>
      </c>
    </row>
    <row r="22" spans="1:3" s="63" customFormat="1" ht="20.25" customHeight="1">
      <c r="A22" s="97"/>
      <c r="B22" s="67">
        <v>1</v>
      </c>
      <c r="C22" s="68" t="s">
        <v>56</v>
      </c>
    </row>
    <row r="23" spans="1:3" s="63" customFormat="1" ht="20.25" customHeight="1">
      <c r="A23" s="97"/>
      <c r="B23" s="67">
        <v>2</v>
      </c>
      <c r="C23" s="68" t="s">
        <v>60</v>
      </c>
    </row>
    <row r="24" spans="1:3" s="63" customFormat="1" ht="20.25" customHeight="1">
      <c r="A24" s="97"/>
      <c r="B24" s="67">
        <v>3</v>
      </c>
      <c r="C24" s="68" t="s">
        <v>112</v>
      </c>
    </row>
    <row r="25" spans="1:3" s="63" customFormat="1" ht="20.25" customHeight="1">
      <c r="A25" s="97"/>
      <c r="B25" s="97"/>
      <c r="C25" s="97"/>
    </row>
    <row r="26" spans="1:3" s="63" customFormat="1" ht="20.25" customHeight="1">
      <c r="A26" s="97" t="s">
        <v>113</v>
      </c>
      <c r="B26" s="97"/>
      <c r="C26" s="97"/>
    </row>
    <row r="27" spans="1:3" s="63" customFormat="1" ht="20.25" customHeight="1">
      <c r="A27" s="97" t="s">
        <v>114</v>
      </c>
      <c r="B27" s="97"/>
      <c r="C27" s="97"/>
    </row>
    <row r="28" spans="1:3" s="63" customFormat="1" ht="20.25" customHeight="1">
      <c r="A28" s="97"/>
      <c r="B28" s="97"/>
      <c r="C28" s="97"/>
    </row>
    <row r="29" spans="1:3" s="63" customFormat="1" ht="20.25" customHeight="1">
      <c r="A29" s="97"/>
      <c r="B29" s="67" t="s">
        <v>72</v>
      </c>
      <c r="C29" s="67" t="s">
        <v>73</v>
      </c>
    </row>
    <row r="30" spans="1:3" s="63" customFormat="1" ht="20.25" customHeight="1">
      <c r="A30" s="97"/>
      <c r="B30" s="67" t="s">
        <v>57</v>
      </c>
      <c r="C30" s="68" t="s">
        <v>77</v>
      </c>
    </row>
    <row r="31" spans="1:3" s="63" customFormat="1" ht="20.25" customHeight="1">
      <c r="A31" s="97"/>
      <c r="B31" s="67" t="s">
        <v>78</v>
      </c>
      <c r="C31" s="68" t="s">
        <v>79</v>
      </c>
    </row>
    <row r="32" spans="1:3" s="63" customFormat="1" ht="20.25" customHeight="1">
      <c r="A32" s="97"/>
      <c r="B32" s="67" t="s">
        <v>64</v>
      </c>
      <c r="C32" s="68" t="s">
        <v>80</v>
      </c>
    </row>
    <row r="33" spans="1:55" s="63" customFormat="1" ht="20.25" customHeight="1">
      <c r="A33" s="97"/>
      <c r="B33" s="67" t="s">
        <v>82</v>
      </c>
      <c r="C33" s="68" t="s">
        <v>83</v>
      </c>
    </row>
    <row r="34" spans="1:55" s="63" customFormat="1" ht="20.25" customHeight="1">
      <c r="A34" s="97"/>
      <c r="B34" s="97"/>
      <c r="C34" s="97"/>
    </row>
    <row r="35" spans="1:55" s="63" customFormat="1" ht="20.25" customHeight="1">
      <c r="A35" s="97"/>
      <c r="B35" s="69" t="s">
        <v>115</v>
      </c>
      <c r="C35" s="97"/>
    </row>
    <row r="36" spans="1:55" s="63" customFormat="1" ht="20.25" customHeight="1">
      <c r="B36" s="97" t="s">
        <v>116</v>
      </c>
      <c r="E36" s="69"/>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row>
    <row r="37" spans="1:55" s="63" customFormat="1" ht="20.25" customHeight="1">
      <c r="B37" s="97" t="s">
        <v>117</v>
      </c>
      <c r="E37" s="97"/>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row>
    <row r="38" spans="1:55" s="63" customFormat="1" ht="20.25" customHeight="1">
      <c r="E38" s="97"/>
    </row>
    <row r="39" spans="1:55" s="63" customFormat="1" ht="20.25" customHeight="1">
      <c r="A39" s="97"/>
      <c r="B39" s="97"/>
      <c r="C39" s="97"/>
      <c r="D39" s="69"/>
      <c r="E39" s="71"/>
      <c r="F39" s="71"/>
      <c r="G39" s="71"/>
      <c r="J39" s="71"/>
      <c r="K39" s="71"/>
      <c r="L39" s="71"/>
      <c r="R39" s="71"/>
      <c r="S39" s="71"/>
      <c r="T39" s="71"/>
      <c r="W39" s="71"/>
      <c r="X39" s="71"/>
      <c r="Y39" s="71"/>
    </row>
    <row r="40" spans="1:55" s="63" customFormat="1" ht="20.25" customHeight="1">
      <c r="A40" s="97" t="s">
        <v>118</v>
      </c>
      <c r="B40" s="97"/>
      <c r="C40" s="97"/>
    </row>
    <row r="41" spans="1:55" s="63" customFormat="1" ht="20.25" customHeight="1">
      <c r="A41" s="97" t="s">
        <v>119</v>
      </c>
      <c r="B41" s="97"/>
      <c r="C41" s="97"/>
    </row>
    <row r="42" spans="1:55" s="63" customFormat="1" ht="20.25" customHeight="1">
      <c r="A42" s="236" t="s">
        <v>120</v>
      </c>
      <c r="D42" s="72"/>
      <c r="E42" s="73"/>
      <c r="F42" s="71"/>
      <c r="G42" s="71"/>
      <c r="H42" s="71"/>
      <c r="I42" s="71"/>
      <c r="K42" s="71"/>
      <c r="M42" s="71"/>
      <c r="N42" s="71"/>
      <c r="O42" s="71"/>
      <c r="P42" s="71"/>
      <c r="Q42" s="71"/>
      <c r="S42" s="71"/>
      <c r="U42" s="71"/>
      <c r="V42" s="71"/>
      <c r="X42" s="71"/>
      <c r="Z42" s="71"/>
      <c r="AA42" s="71"/>
      <c r="AB42" s="71"/>
      <c r="AC42" s="71"/>
      <c r="AD42" s="71"/>
      <c r="AF42" s="69"/>
      <c r="AH42" s="71"/>
      <c r="AM42" s="71"/>
    </row>
    <row r="43" spans="1:55" s="63" customFormat="1" ht="20.25" customHeight="1">
      <c r="C43" s="236"/>
      <c r="D43" s="72"/>
      <c r="E43" s="73"/>
      <c r="F43" s="71"/>
      <c r="G43" s="71"/>
      <c r="H43" s="71"/>
      <c r="I43" s="71"/>
      <c r="K43" s="71"/>
      <c r="M43" s="71"/>
      <c r="N43" s="71"/>
      <c r="O43" s="71"/>
      <c r="P43" s="71"/>
      <c r="Q43" s="71"/>
      <c r="S43" s="71"/>
      <c r="U43" s="71"/>
      <c r="V43" s="71"/>
      <c r="X43" s="71"/>
      <c r="Z43" s="71"/>
      <c r="AA43" s="71"/>
      <c r="AB43" s="71"/>
      <c r="AC43" s="71"/>
      <c r="AD43" s="71"/>
      <c r="AF43" s="69"/>
      <c r="AH43" s="71"/>
      <c r="AM43" s="71"/>
    </row>
    <row r="44" spans="1:55" s="63" customFormat="1" ht="20.25" customHeight="1">
      <c r="A44" s="97" t="s">
        <v>121</v>
      </c>
      <c r="B44" s="97"/>
    </row>
    <row r="45" spans="1:55" s="63" customFormat="1" ht="20.25" customHeight="1"/>
    <row r="46" spans="1:55" s="63" customFormat="1" ht="20.25" customHeight="1">
      <c r="A46" s="97" t="s">
        <v>122</v>
      </c>
      <c r="B46" s="97"/>
      <c r="C46" s="97"/>
    </row>
    <row r="47" spans="1:55" s="63" customFormat="1" ht="20.25" customHeight="1">
      <c r="A47" s="97" t="s">
        <v>123</v>
      </c>
      <c r="B47" s="97"/>
      <c r="C47" s="97"/>
    </row>
    <row r="48" spans="1:55" s="63" customFormat="1" ht="20.25" customHeight="1"/>
    <row r="49" spans="1:55" s="63" customFormat="1" ht="20.25" customHeight="1">
      <c r="A49" s="97" t="s">
        <v>124</v>
      </c>
      <c r="B49" s="97"/>
      <c r="C49" s="97"/>
    </row>
    <row r="50" spans="1:55" s="63" customFormat="1" ht="20.25" customHeight="1">
      <c r="A50" s="97" t="s">
        <v>125</v>
      </c>
      <c r="B50" s="97"/>
      <c r="C50" s="97"/>
    </row>
    <row r="51" spans="1:55" s="63" customFormat="1" ht="20.25" customHeight="1">
      <c r="A51" s="97"/>
      <c r="B51" s="97"/>
      <c r="C51" s="97"/>
    </row>
    <row r="52" spans="1:55" s="63" customFormat="1" ht="20.25" customHeight="1">
      <c r="A52" s="97" t="s">
        <v>126</v>
      </c>
      <c r="B52" s="97"/>
      <c r="C52" s="97"/>
    </row>
    <row r="53" spans="1:55" s="63" customFormat="1" ht="20.25" customHeight="1">
      <c r="A53" s="97"/>
      <c r="B53" s="97"/>
      <c r="C53" s="97"/>
    </row>
    <row r="54" spans="1:55" s="63" customFormat="1" ht="20.25" customHeight="1">
      <c r="A54" s="63" t="s">
        <v>127</v>
      </c>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row>
    <row r="55" spans="1:55" s="63" customFormat="1" ht="20.25" customHeight="1">
      <c r="A55" s="63" t="s">
        <v>128</v>
      </c>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row>
    <row r="56" spans="1:55" s="63" customFormat="1" ht="20.25" customHeight="1">
      <c r="A56" s="63" t="s">
        <v>129</v>
      </c>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row r="57" spans="1:55" s="63" customFormat="1" ht="20.25" customHeight="1">
      <c r="A57" s="97"/>
      <c r="B57" s="97"/>
      <c r="C57" s="97"/>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row>
    <row r="58" spans="1:55" s="63" customFormat="1" ht="20.25" customHeight="1">
      <c r="A58" s="63" t="s">
        <v>130</v>
      </c>
      <c r="C58" s="75"/>
      <c r="D58" s="69"/>
      <c r="E58" s="69"/>
    </row>
    <row r="59" spans="1:55" s="63" customFormat="1" ht="20.25" customHeight="1">
      <c r="A59" s="76" t="s">
        <v>131</v>
      </c>
      <c r="B59" s="75"/>
      <c r="C59" s="75"/>
      <c r="D59" s="97"/>
      <c r="E59" s="97"/>
    </row>
    <row r="60" spans="1:55" s="63" customFormat="1" ht="20.25" customHeight="1">
      <c r="A60" s="77" t="s">
        <v>132</v>
      </c>
      <c r="B60" s="75"/>
      <c r="C60" s="75"/>
      <c r="D60" s="97"/>
      <c r="E60" s="97"/>
    </row>
    <row r="61" spans="1:55" s="63" customFormat="1" ht="20.25" customHeight="1">
      <c r="A61" s="76" t="s">
        <v>133</v>
      </c>
      <c r="B61" s="75"/>
      <c r="C61" s="75"/>
      <c r="D61" s="97"/>
      <c r="E61" s="97"/>
    </row>
    <row r="62" spans="1:55" s="63" customFormat="1" ht="20.25" customHeight="1">
      <c r="A62" s="77" t="s">
        <v>134</v>
      </c>
      <c r="B62" s="75"/>
      <c r="C62" s="75"/>
      <c r="D62" s="97"/>
      <c r="E62" s="97"/>
    </row>
    <row r="63" spans="1:55" s="63" customFormat="1" ht="20.25" customHeight="1">
      <c r="A63" s="76" t="s">
        <v>135</v>
      </c>
      <c r="B63" s="75"/>
      <c r="C63" s="75"/>
      <c r="D63" s="97"/>
      <c r="E63" s="97"/>
    </row>
    <row r="64" spans="1:55" s="63" customFormat="1" ht="20.25" customHeight="1">
      <c r="A64" s="76" t="s">
        <v>136</v>
      </c>
      <c r="B64" s="75"/>
      <c r="C64" s="75"/>
      <c r="D64" s="97"/>
      <c r="E64" s="97"/>
    </row>
    <row r="65" spans="1:5" s="63" customFormat="1" ht="20.25" customHeight="1">
      <c r="A65" s="76" t="s">
        <v>137</v>
      </c>
      <c r="B65" s="75"/>
      <c r="C65" s="75"/>
      <c r="D65" s="97"/>
      <c r="E65" s="97"/>
    </row>
    <row r="66" spans="1:5" s="63" customFormat="1" ht="20.25" customHeight="1">
      <c r="A66" s="75"/>
      <c r="B66" s="75"/>
      <c r="C66" s="75"/>
      <c r="D66" s="97"/>
      <c r="E66" s="97"/>
    </row>
    <row r="67" spans="1:5" s="63" customFormat="1" ht="20.25" customHeight="1">
      <c r="A67" s="75"/>
      <c r="B67" s="75"/>
      <c r="C67" s="75"/>
      <c r="D67" s="97"/>
      <c r="E67" s="97"/>
    </row>
    <row r="68" spans="1:5" s="63" customFormat="1" ht="20.25" customHeight="1">
      <c r="A68" s="75"/>
      <c r="B68" s="75"/>
      <c r="C68" s="75"/>
      <c r="D68" s="97"/>
      <c r="E68" s="97"/>
    </row>
    <row r="69" spans="1:5" s="63" customFormat="1" ht="20.25" customHeight="1">
      <c r="A69" s="75"/>
      <c r="B69" s="75"/>
      <c r="C69" s="75"/>
      <c r="D69" s="97"/>
      <c r="E69" s="97"/>
    </row>
    <row r="70" spans="1:5" ht="20.25" customHeight="1"/>
    <row r="71" spans="1:5" ht="20.25" customHeight="1"/>
  </sheetData>
  <mergeCells count="1">
    <mergeCell ref="E4:J5"/>
  </mergeCells>
  <phoneticPr fontId="1"/>
  <printOptions horizontalCentered="1"/>
  <pageMargins left="0.70866141732283505" right="0.70866141732283505" top="0.74803149606299202" bottom="0.15748031496063" header="0.31496062992126" footer="0.31496062992126"/>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K45"/>
  <sheetViews>
    <sheetView workbookViewId="0"/>
  </sheetViews>
  <sheetFormatPr defaultColWidth="9" defaultRowHeight="19"/>
  <cols>
    <col min="1" max="1" width="2" style="78" customWidth="1"/>
    <col min="2" max="2" width="8.6328125" style="78" customWidth="1"/>
    <col min="3" max="11" width="40.6328125" style="78" customWidth="1"/>
    <col min="12" max="16384" width="9" style="78"/>
  </cols>
  <sheetData>
    <row r="1" spans="2:11">
      <c r="B1" s="78" t="s">
        <v>138</v>
      </c>
    </row>
    <row r="3" spans="2:11">
      <c r="B3" s="79" t="s">
        <v>43</v>
      </c>
      <c r="C3" s="79" t="s">
        <v>139</v>
      </c>
    </row>
    <row r="4" spans="2:11">
      <c r="B4" s="79">
        <v>1</v>
      </c>
      <c r="C4" s="80" t="s">
        <v>1</v>
      </c>
    </row>
    <row r="5" spans="2:11">
      <c r="B5" s="79">
        <v>2</v>
      </c>
      <c r="C5" s="80" t="s">
        <v>140</v>
      </c>
    </row>
    <row r="6" spans="2:11">
      <c r="B6" s="79">
        <v>3</v>
      </c>
      <c r="C6" s="80"/>
    </row>
    <row r="7" spans="2:11">
      <c r="B7" s="79">
        <v>4</v>
      </c>
      <c r="C7" s="80"/>
    </row>
    <row r="8" spans="2:11">
      <c r="B8" s="79">
        <v>5</v>
      </c>
      <c r="C8" s="80"/>
    </row>
    <row r="9" spans="2:11">
      <c r="B9" s="79">
        <v>6</v>
      </c>
      <c r="C9" s="80"/>
    </row>
    <row r="10" spans="2:11">
      <c r="B10" s="79">
        <v>7</v>
      </c>
      <c r="C10" s="80"/>
    </row>
    <row r="11" spans="2:11">
      <c r="B11" s="79">
        <v>8</v>
      </c>
      <c r="C11" s="80"/>
    </row>
    <row r="13" spans="2:11">
      <c r="B13" s="78" t="s">
        <v>141</v>
      </c>
    </row>
    <row r="14" spans="2:11" ht="19.5" thickBot="1"/>
    <row r="15" spans="2:11" ht="21.5" thickBot="1">
      <c r="B15" s="81" t="s">
        <v>111</v>
      </c>
      <c r="C15" s="244" t="s">
        <v>56</v>
      </c>
      <c r="D15" s="243" t="s">
        <v>60</v>
      </c>
      <c r="E15" s="242" t="s">
        <v>112</v>
      </c>
      <c r="F15" s="82" t="s">
        <v>142</v>
      </c>
      <c r="G15" s="82" t="s">
        <v>142</v>
      </c>
      <c r="H15" s="82" t="s">
        <v>142</v>
      </c>
      <c r="I15" s="82" t="s">
        <v>142</v>
      </c>
      <c r="J15" s="82" t="s">
        <v>142</v>
      </c>
      <c r="K15" s="83" t="s">
        <v>142</v>
      </c>
    </row>
    <row r="16" spans="2:11" ht="21">
      <c r="B16" s="610" t="s">
        <v>143</v>
      </c>
      <c r="C16" s="241" t="s">
        <v>58</v>
      </c>
      <c r="D16" s="240" t="s">
        <v>58</v>
      </c>
      <c r="E16" s="240" t="s">
        <v>144</v>
      </c>
      <c r="F16" s="240"/>
      <c r="G16" s="240"/>
      <c r="H16" s="240"/>
      <c r="I16" s="84"/>
      <c r="J16" s="84"/>
      <c r="K16" s="85"/>
    </row>
    <row r="17" spans="2:11" ht="21">
      <c r="B17" s="610"/>
      <c r="C17" s="239" t="s">
        <v>142</v>
      </c>
      <c r="D17" s="240" t="s">
        <v>60</v>
      </c>
      <c r="E17" s="240" t="s">
        <v>60</v>
      </c>
      <c r="F17" s="240"/>
      <c r="G17" s="240"/>
      <c r="H17" s="240"/>
      <c r="I17" s="86"/>
      <c r="J17" s="86"/>
      <c r="K17" s="87"/>
    </row>
    <row r="18" spans="2:11" ht="21">
      <c r="B18" s="610"/>
      <c r="C18" s="239" t="s">
        <v>142</v>
      </c>
      <c r="D18" s="240" t="s">
        <v>142</v>
      </c>
      <c r="E18" s="240" t="s">
        <v>145</v>
      </c>
      <c r="F18" s="240"/>
      <c r="G18" s="240"/>
      <c r="H18" s="240"/>
      <c r="I18" s="86"/>
      <c r="J18" s="86"/>
      <c r="K18" s="87"/>
    </row>
    <row r="19" spans="2:11" ht="21">
      <c r="B19" s="610"/>
      <c r="C19" s="239" t="s">
        <v>142</v>
      </c>
      <c r="D19" s="240" t="s">
        <v>142</v>
      </c>
      <c r="E19" s="240" t="s">
        <v>146</v>
      </c>
      <c r="F19" s="240"/>
      <c r="G19" s="240"/>
      <c r="H19" s="240"/>
      <c r="I19" s="86"/>
      <c r="J19" s="86"/>
      <c r="K19" s="87"/>
    </row>
    <row r="20" spans="2:11" ht="21">
      <c r="B20" s="610"/>
      <c r="C20" s="239" t="s">
        <v>142</v>
      </c>
      <c r="D20" s="240" t="s">
        <v>142</v>
      </c>
      <c r="E20" s="240" t="s">
        <v>147</v>
      </c>
      <c r="F20" s="240"/>
      <c r="G20" s="240"/>
      <c r="H20" s="240"/>
      <c r="I20" s="86"/>
      <c r="J20" s="86"/>
      <c r="K20" s="87"/>
    </row>
    <row r="21" spans="2:11" ht="21">
      <c r="B21" s="610"/>
      <c r="C21" s="239" t="s">
        <v>142</v>
      </c>
      <c r="D21" s="240" t="s">
        <v>142</v>
      </c>
      <c r="E21" s="240" t="s">
        <v>142</v>
      </c>
      <c r="F21" s="240"/>
      <c r="G21" s="240"/>
      <c r="H21" s="240"/>
      <c r="I21" s="86"/>
      <c r="J21" s="86"/>
      <c r="K21" s="87"/>
    </row>
    <row r="22" spans="2:11" ht="21">
      <c r="B22" s="610"/>
      <c r="C22" s="239" t="s">
        <v>142</v>
      </c>
      <c r="D22" s="240" t="s">
        <v>142</v>
      </c>
      <c r="E22" s="240" t="s">
        <v>142</v>
      </c>
      <c r="F22" s="240"/>
      <c r="G22" s="240"/>
      <c r="H22" s="240"/>
      <c r="I22" s="86"/>
      <c r="J22" s="86"/>
      <c r="K22" s="87"/>
    </row>
    <row r="23" spans="2:11" ht="21">
      <c r="B23" s="610"/>
      <c r="C23" s="239" t="s">
        <v>142</v>
      </c>
      <c r="D23" s="240" t="s">
        <v>142</v>
      </c>
      <c r="E23" s="240" t="s">
        <v>142</v>
      </c>
      <c r="F23" s="240"/>
      <c r="G23" s="240"/>
      <c r="H23" s="240"/>
      <c r="I23" s="86"/>
      <c r="J23" s="86"/>
      <c r="K23" s="87"/>
    </row>
    <row r="24" spans="2:11" ht="21">
      <c r="B24" s="610"/>
      <c r="C24" s="239" t="s">
        <v>142</v>
      </c>
      <c r="D24" s="240" t="s">
        <v>142</v>
      </c>
      <c r="E24" s="240" t="s">
        <v>142</v>
      </c>
      <c r="F24" s="240"/>
      <c r="G24" s="240"/>
      <c r="H24" s="240"/>
      <c r="I24" s="86"/>
      <c r="J24" s="86"/>
      <c r="K24" s="87"/>
    </row>
    <row r="25" spans="2:11" ht="21">
      <c r="B25" s="610"/>
      <c r="C25" s="239" t="s">
        <v>142</v>
      </c>
      <c r="D25" s="238" t="s">
        <v>142</v>
      </c>
      <c r="E25" s="238" t="s">
        <v>142</v>
      </c>
      <c r="F25" s="238"/>
      <c r="G25" s="238"/>
      <c r="H25" s="238"/>
      <c r="I25" s="86"/>
      <c r="J25" s="86"/>
      <c r="K25" s="87"/>
    </row>
    <row r="26" spans="2:11" ht="21">
      <c r="B26" s="610"/>
      <c r="C26" s="239" t="s">
        <v>142</v>
      </c>
      <c r="D26" s="238" t="s">
        <v>142</v>
      </c>
      <c r="E26" s="238" t="s">
        <v>142</v>
      </c>
      <c r="F26" s="238"/>
      <c r="G26" s="238"/>
      <c r="H26" s="238"/>
      <c r="I26" s="86"/>
      <c r="J26" s="86"/>
      <c r="K26" s="87"/>
    </row>
    <row r="27" spans="2:11" ht="21">
      <c r="B27" s="610"/>
      <c r="C27" s="239" t="s">
        <v>142</v>
      </c>
      <c r="D27" s="238" t="s">
        <v>142</v>
      </c>
      <c r="E27" s="238" t="s">
        <v>142</v>
      </c>
      <c r="F27" s="238"/>
      <c r="G27" s="238"/>
      <c r="H27" s="238"/>
      <c r="I27" s="86"/>
      <c r="J27" s="86"/>
      <c r="K27" s="87"/>
    </row>
    <row r="28" spans="2:11" ht="21.5" thickBot="1">
      <c r="B28" s="611"/>
      <c r="C28" s="237" t="s">
        <v>142</v>
      </c>
      <c r="D28" s="88" t="s">
        <v>142</v>
      </c>
      <c r="E28" s="88" t="s">
        <v>142</v>
      </c>
      <c r="F28" s="88"/>
      <c r="G28" s="88"/>
      <c r="H28" s="88"/>
      <c r="I28" s="88"/>
      <c r="J28" s="88"/>
      <c r="K28" s="89"/>
    </row>
    <row r="31" spans="2:11">
      <c r="C31" s="78" t="s">
        <v>148</v>
      </c>
    </row>
    <row r="32" spans="2:11">
      <c r="C32" s="78" t="s">
        <v>149</v>
      </c>
    </row>
    <row r="33" spans="3:3">
      <c r="C33" s="78" t="s">
        <v>150</v>
      </c>
    </row>
    <row r="34" spans="3:3">
      <c r="C34" s="78" t="s">
        <v>151</v>
      </c>
    </row>
    <row r="35" spans="3:3">
      <c r="C35" s="78" t="s">
        <v>152</v>
      </c>
    </row>
    <row r="36" spans="3:3">
      <c r="C36" s="78" t="s">
        <v>153</v>
      </c>
    </row>
    <row r="37" spans="3:3">
      <c r="C37" s="78" t="s">
        <v>154</v>
      </c>
    </row>
    <row r="38" spans="3:3">
      <c r="C38" s="78" t="s">
        <v>155</v>
      </c>
    </row>
    <row r="40" spans="3:3">
      <c r="C40" s="78" t="s">
        <v>156</v>
      </c>
    </row>
    <row r="41" spans="3:3">
      <c r="C41" s="78" t="s">
        <v>157</v>
      </c>
    </row>
    <row r="42" spans="3:3">
      <c r="C42" s="78" t="s">
        <v>158</v>
      </c>
    </row>
    <row r="43" spans="3:3">
      <c r="C43" s="78" t="s">
        <v>159</v>
      </c>
    </row>
    <row r="44" spans="3:3">
      <c r="C44" s="78" t="s">
        <v>160</v>
      </c>
    </row>
    <row r="45" spans="3:3">
      <c r="C45" s="78" t="s">
        <v>161</v>
      </c>
    </row>
  </sheetData>
  <mergeCells count="1">
    <mergeCell ref="B16:B28"/>
  </mergeCells>
  <phoneticPr fontId="1"/>
  <pageMargins left="0.70866141732283505" right="0.70866141732283505" top="0.74803149606299202" bottom="0.74803149606299202" header="0.31496062992126" footer="0.314960629921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8"/>
  <sheetViews>
    <sheetView view="pageBreakPreview" topLeftCell="A45" zoomScale="85" zoomScaleNormal="100" zoomScaleSheetLayoutView="85" workbookViewId="0">
      <selection activeCell="AB10" sqref="AB10:AN10"/>
    </sheetView>
  </sheetViews>
  <sheetFormatPr defaultColWidth="9" defaultRowHeight="14.5"/>
  <cols>
    <col min="1" max="1" width="1.453125" style="253" customWidth="1"/>
    <col min="2" max="2" width="4.26953125" style="253" customWidth="1"/>
    <col min="3" max="3" width="3.36328125" style="253" customWidth="1"/>
    <col min="4" max="4" width="0.453125" style="253" customWidth="1"/>
    <col min="5" max="40" width="3.08984375" style="253" customWidth="1"/>
    <col min="41" max="41" width="1.453125" style="253" customWidth="1"/>
    <col min="42" max="42" width="9" style="261"/>
    <col min="43" max="16384" width="9" style="253"/>
  </cols>
  <sheetData>
    <row r="1" spans="2:42" s="245" customFormat="1">
      <c r="AP1" s="246"/>
    </row>
    <row r="2" spans="2:42" s="245" customFormat="1">
      <c r="B2" s="246" t="s">
        <v>384</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row>
    <row r="3" spans="2:42" s="245" customFormat="1" ht="14.25" customHeight="1">
      <c r="AB3" s="304" t="s">
        <v>385</v>
      </c>
      <c r="AC3" s="305"/>
      <c r="AD3" s="305"/>
      <c r="AE3" s="305"/>
      <c r="AF3" s="306"/>
      <c r="AG3" s="307"/>
      <c r="AH3" s="308"/>
      <c r="AI3" s="308"/>
      <c r="AJ3" s="308"/>
      <c r="AK3" s="308"/>
      <c r="AL3" s="308"/>
      <c r="AM3" s="308"/>
      <c r="AN3" s="309"/>
      <c r="AO3" s="247"/>
      <c r="AP3" s="246"/>
    </row>
    <row r="4" spans="2:42" s="245" customFormat="1">
      <c r="AP4" s="248"/>
    </row>
    <row r="5" spans="2:42" s="245" customFormat="1">
      <c r="B5" s="310" t="s">
        <v>386</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row>
    <row r="6" spans="2:42" s="245" customFormat="1">
      <c r="B6" s="310" t="s">
        <v>387</v>
      </c>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row>
    <row r="7" spans="2:42" s="245" customFormat="1" ht="13.5" customHeight="1">
      <c r="AC7" s="246"/>
      <c r="AD7" s="249"/>
      <c r="AE7" s="249"/>
      <c r="AH7" s="245" t="s">
        <v>388</v>
      </c>
      <c r="AJ7" s="245" t="s">
        <v>389</v>
      </c>
      <c r="AL7" s="245" t="s">
        <v>390</v>
      </c>
    </row>
    <row r="8" spans="2:42" s="245" customFormat="1">
      <c r="B8" s="311" t="s">
        <v>391</v>
      </c>
      <c r="C8" s="311"/>
      <c r="D8" s="311"/>
      <c r="E8" s="311"/>
      <c r="F8" s="311"/>
      <c r="G8" s="311"/>
      <c r="H8" s="311"/>
      <c r="I8" s="311"/>
      <c r="J8" s="311"/>
      <c r="K8" s="250"/>
      <c r="L8" s="250"/>
      <c r="M8" s="250"/>
      <c r="N8" s="250"/>
      <c r="O8" s="250"/>
      <c r="P8" s="250"/>
      <c r="Q8" s="250"/>
      <c r="R8" s="250"/>
      <c r="S8" s="250"/>
      <c r="T8" s="250"/>
    </row>
    <row r="9" spans="2:42" s="245" customFormat="1">
      <c r="AA9" s="249" t="s">
        <v>392</v>
      </c>
      <c r="AB9" s="312"/>
      <c r="AC9" s="312"/>
      <c r="AD9" s="312"/>
      <c r="AE9" s="312"/>
      <c r="AF9" s="312"/>
      <c r="AG9" s="312"/>
      <c r="AH9" s="312"/>
      <c r="AI9" s="312"/>
      <c r="AJ9" s="312"/>
      <c r="AK9" s="312"/>
      <c r="AL9" s="312"/>
      <c r="AM9" s="312"/>
      <c r="AN9" s="312"/>
    </row>
    <row r="10" spans="2:42" s="245" customFormat="1">
      <c r="AA10" s="249" t="s">
        <v>393</v>
      </c>
      <c r="AB10" s="312"/>
      <c r="AC10" s="312"/>
      <c r="AD10" s="312"/>
      <c r="AE10" s="312"/>
      <c r="AF10" s="312"/>
      <c r="AG10" s="312"/>
      <c r="AH10" s="312"/>
      <c r="AI10" s="312"/>
      <c r="AJ10" s="312"/>
      <c r="AK10" s="312"/>
      <c r="AL10" s="312"/>
      <c r="AM10" s="312"/>
      <c r="AN10" s="312"/>
    </row>
    <row r="11" spans="2:42" s="245" customFormat="1">
      <c r="AA11" s="249" t="s">
        <v>394</v>
      </c>
      <c r="AB11" s="312"/>
      <c r="AC11" s="312"/>
      <c r="AD11" s="312"/>
      <c r="AE11" s="312"/>
      <c r="AF11" s="312"/>
      <c r="AG11" s="312"/>
      <c r="AH11" s="312"/>
      <c r="AI11" s="312"/>
      <c r="AJ11" s="312"/>
      <c r="AK11" s="312"/>
      <c r="AL11" s="312"/>
      <c r="AM11" s="312"/>
      <c r="AN11" s="312"/>
    </row>
    <row r="12" spans="2:42" s="245" customFormat="1">
      <c r="C12" s="246" t="s">
        <v>395</v>
      </c>
      <c r="D12" s="246"/>
    </row>
    <row r="13" spans="2:42" s="245" customFormat="1" ht="6.75" customHeight="1">
      <c r="C13" s="246"/>
      <c r="D13" s="246"/>
    </row>
    <row r="14" spans="2:42" s="245" customFormat="1" ht="14.25" customHeight="1">
      <c r="B14" s="313" t="s">
        <v>396</v>
      </c>
      <c r="C14" s="316" t="s">
        <v>10</v>
      </c>
      <c r="D14" s="317"/>
      <c r="E14" s="317"/>
      <c r="F14" s="317"/>
      <c r="G14" s="317"/>
      <c r="H14" s="317"/>
      <c r="I14" s="317"/>
      <c r="J14" s="317"/>
      <c r="K14" s="317"/>
      <c r="L14" s="318"/>
      <c r="M14" s="319"/>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1"/>
    </row>
    <row r="15" spans="2:42" s="245" customFormat="1" ht="14.25" customHeight="1">
      <c r="B15" s="314"/>
      <c r="C15" s="322" t="s">
        <v>397</v>
      </c>
      <c r="D15" s="323"/>
      <c r="E15" s="323"/>
      <c r="F15" s="323"/>
      <c r="G15" s="323"/>
      <c r="H15" s="323"/>
      <c r="I15" s="323"/>
      <c r="J15" s="323"/>
      <c r="K15" s="323"/>
      <c r="L15" s="324"/>
      <c r="M15" s="325"/>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7"/>
    </row>
    <row r="16" spans="2:42" s="245" customFormat="1" ht="13.5" customHeight="1">
      <c r="B16" s="314"/>
      <c r="C16" s="316" t="s">
        <v>398</v>
      </c>
      <c r="D16" s="317"/>
      <c r="E16" s="317"/>
      <c r="F16" s="317"/>
      <c r="G16" s="317"/>
      <c r="H16" s="317"/>
      <c r="I16" s="317"/>
      <c r="J16" s="317"/>
      <c r="K16" s="317"/>
      <c r="L16" s="328"/>
      <c r="M16" s="332" t="s">
        <v>399</v>
      </c>
      <c r="N16" s="332"/>
      <c r="O16" s="332"/>
      <c r="P16" s="332"/>
      <c r="Q16" s="332"/>
      <c r="R16" s="332"/>
      <c r="S16" s="332"/>
      <c r="T16" s="251" t="s">
        <v>142</v>
      </c>
      <c r="U16" s="332"/>
      <c r="V16" s="332"/>
      <c r="W16" s="332"/>
      <c r="X16" s="251" t="s">
        <v>25</v>
      </c>
      <c r="Y16" s="332"/>
      <c r="Z16" s="332"/>
      <c r="AA16" s="332"/>
      <c r="AB16" s="332"/>
      <c r="AC16" s="332"/>
      <c r="AD16" s="332"/>
      <c r="AE16" s="332"/>
      <c r="AF16" s="332"/>
      <c r="AG16" s="332"/>
      <c r="AH16" s="332"/>
      <c r="AI16" s="332"/>
      <c r="AJ16" s="332"/>
      <c r="AK16" s="332"/>
      <c r="AL16" s="332"/>
      <c r="AM16" s="332"/>
      <c r="AN16" s="339"/>
    </row>
    <row r="17" spans="2:42" s="245" customFormat="1" ht="13.5" customHeight="1">
      <c r="B17" s="314"/>
      <c r="C17" s="329"/>
      <c r="D17" s="330"/>
      <c r="E17" s="330"/>
      <c r="F17" s="330"/>
      <c r="G17" s="330"/>
      <c r="H17" s="330"/>
      <c r="I17" s="330"/>
      <c r="J17" s="330"/>
      <c r="K17" s="330"/>
      <c r="L17" s="331"/>
      <c r="M17" s="340" t="s">
        <v>400</v>
      </c>
      <c r="N17" s="340"/>
      <c r="O17" s="340"/>
      <c r="P17" s="340"/>
      <c r="Q17" s="252" t="s">
        <v>401</v>
      </c>
      <c r="R17" s="340"/>
      <c r="S17" s="340"/>
      <c r="T17" s="340"/>
      <c r="U17" s="340"/>
      <c r="V17" s="340" t="s">
        <v>402</v>
      </c>
      <c r="W17" s="340"/>
      <c r="X17" s="340"/>
      <c r="Y17" s="340"/>
      <c r="Z17" s="340"/>
      <c r="AA17" s="340"/>
      <c r="AB17" s="340"/>
      <c r="AC17" s="340"/>
      <c r="AD17" s="340"/>
      <c r="AE17" s="340"/>
      <c r="AF17" s="340"/>
      <c r="AG17" s="340"/>
      <c r="AH17" s="340"/>
      <c r="AI17" s="340"/>
      <c r="AJ17" s="340"/>
      <c r="AK17" s="340"/>
      <c r="AL17" s="340"/>
      <c r="AM17" s="340"/>
      <c r="AN17" s="341"/>
    </row>
    <row r="18" spans="2:42" s="245" customFormat="1" ht="13.5" customHeight="1">
      <c r="B18" s="314"/>
      <c r="C18" s="322"/>
      <c r="D18" s="323"/>
      <c r="E18" s="323"/>
      <c r="F18" s="323"/>
      <c r="G18" s="323"/>
      <c r="H18" s="323"/>
      <c r="I18" s="323"/>
      <c r="J18" s="323"/>
      <c r="K18" s="323"/>
      <c r="L18" s="324"/>
      <c r="M18" s="333" t="s">
        <v>213</v>
      </c>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4"/>
    </row>
    <row r="19" spans="2:42" s="245" customFormat="1" ht="14.25" customHeight="1">
      <c r="B19" s="314"/>
      <c r="C19" s="335" t="s">
        <v>403</v>
      </c>
      <c r="D19" s="336"/>
      <c r="E19" s="336"/>
      <c r="F19" s="336"/>
      <c r="G19" s="336"/>
      <c r="H19" s="336"/>
      <c r="I19" s="336"/>
      <c r="J19" s="336"/>
      <c r="K19" s="336"/>
      <c r="L19" s="337"/>
      <c r="M19" s="304" t="s">
        <v>214</v>
      </c>
      <c r="N19" s="305"/>
      <c r="O19" s="305"/>
      <c r="P19" s="305"/>
      <c r="Q19" s="306"/>
      <c r="R19" s="307"/>
      <c r="S19" s="308"/>
      <c r="T19" s="308"/>
      <c r="U19" s="308"/>
      <c r="V19" s="308"/>
      <c r="W19" s="308"/>
      <c r="X19" s="308"/>
      <c r="Y19" s="308"/>
      <c r="Z19" s="308"/>
      <c r="AA19" s="309"/>
      <c r="AB19" s="338" t="s">
        <v>215</v>
      </c>
      <c r="AC19" s="332"/>
      <c r="AD19" s="332"/>
      <c r="AE19" s="332"/>
      <c r="AF19" s="339"/>
      <c r="AG19" s="307"/>
      <c r="AH19" s="308"/>
      <c r="AI19" s="308"/>
      <c r="AJ19" s="308"/>
      <c r="AK19" s="308"/>
      <c r="AL19" s="308"/>
      <c r="AM19" s="308"/>
      <c r="AN19" s="309"/>
    </row>
    <row r="20" spans="2:42" ht="14.25" customHeight="1">
      <c r="B20" s="314"/>
      <c r="C20" s="342" t="s">
        <v>404</v>
      </c>
      <c r="D20" s="343"/>
      <c r="E20" s="343"/>
      <c r="F20" s="343"/>
      <c r="G20" s="343"/>
      <c r="H20" s="343"/>
      <c r="I20" s="343"/>
      <c r="J20" s="343"/>
      <c r="K20" s="343"/>
      <c r="L20" s="344"/>
      <c r="M20" s="345"/>
      <c r="N20" s="346"/>
      <c r="O20" s="346"/>
      <c r="P20" s="346"/>
      <c r="Q20" s="346"/>
      <c r="R20" s="346"/>
      <c r="S20" s="346"/>
      <c r="T20" s="346"/>
      <c r="U20" s="347"/>
      <c r="V20" s="304" t="s">
        <v>216</v>
      </c>
      <c r="W20" s="305"/>
      <c r="X20" s="305"/>
      <c r="Y20" s="305"/>
      <c r="Z20" s="305"/>
      <c r="AA20" s="306"/>
      <c r="AB20" s="345"/>
      <c r="AC20" s="346"/>
      <c r="AD20" s="346"/>
      <c r="AE20" s="346"/>
      <c r="AF20" s="346"/>
      <c r="AG20" s="346"/>
      <c r="AH20" s="346"/>
      <c r="AI20" s="346"/>
      <c r="AJ20" s="346"/>
      <c r="AK20" s="346"/>
      <c r="AL20" s="346"/>
      <c r="AM20" s="346"/>
      <c r="AN20" s="347"/>
      <c r="AP20" s="253"/>
    </row>
    <row r="21" spans="2:42" ht="14.25" customHeight="1">
      <c r="B21" s="314"/>
      <c r="C21" s="348" t="s">
        <v>217</v>
      </c>
      <c r="D21" s="349"/>
      <c r="E21" s="349"/>
      <c r="F21" s="349"/>
      <c r="G21" s="349"/>
      <c r="H21" s="349"/>
      <c r="I21" s="349"/>
      <c r="J21" s="349"/>
      <c r="K21" s="349"/>
      <c r="L21" s="350"/>
      <c r="M21" s="304" t="s">
        <v>218</v>
      </c>
      <c r="N21" s="305"/>
      <c r="O21" s="305"/>
      <c r="P21" s="305"/>
      <c r="Q21" s="306"/>
      <c r="R21" s="351"/>
      <c r="S21" s="352"/>
      <c r="T21" s="352"/>
      <c r="U21" s="352"/>
      <c r="V21" s="352"/>
      <c r="W21" s="352"/>
      <c r="X21" s="352"/>
      <c r="Y21" s="352"/>
      <c r="Z21" s="352"/>
      <c r="AA21" s="353"/>
      <c r="AB21" s="346" t="s">
        <v>219</v>
      </c>
      <c r="AC21" s="346"/>
      <c r="AD21" s="346"/>
      <c r="AE21" s="346"/>
      <c r="AF21" s="347"/>
      <c r="AG21" s="351"/>
      <c r="AH21" s="352"/>
      <c r="AI21" s="352"/>
      <c r="AJ21" s="352"/>
      <c r="AK21" s="352"/>
      <c r="AL21" s="352"/>
      <c r="AM21" s="352"/>
      <c r="AN21" s="353"/>
      <c r="AP21" s="253"/>
    </row>
    <row r="22" spans="2:42" ht="13.5" customHeight="1">
      <c r="B22" s="314"/>
      <c r="C22" s="316" t="s">
        <v>220</v>
      </c>
      <c r="D22" s="317"/>
      <c r="E22" s="317"/>
      <c r="F22" s="317"/>
      <c r="G22" s="317"/>
      <c r="H22" s="317"/>
      <c r="I22" s="317"/>
      <c r="J22" s="317"/>
      <c r="K22" s="317"/>
      <c r="L22" s="328"/>
      <c r="M22" s="332" t="s">
        <v>399</v>
      </c>
      <c r="N22" s="332"/>
      <c r="O22" s="332"/>
      <c r="P22" s="332"/>
      <c r="Q22" s="332"/>
      <c r="R22" s="332"/>
      <c r="S22" s="332"/>
      <c r="T22" s="251" t="s">
        <v>142</v>
      </c>
      <c r="U22" s="332"/>
      <c r="V22" s="332"/>
      <c r="W22" s="332"/>
      <c r="X22" s="251" t="s">
        <v>25</v>
      </c>
      <c r="Y22" s="332"/>
      <c r="Z22" s="332"/>
      <c r="AA22" s="332"/>
      <c r="AB22" s="332"/>
      <c r="AC22" s="332"/>
      <c r="AD22" s="332"/>
      <c r="AE22" s="332"/>
      <c r="AF22" s="332"/>
      <c r="AG22" s="332"/>
      <c r="AH22" s="332"/>
      <c r="AI22" s="332"/>
      <c r="AJ22" s="332"/>
      <c r="AK22" s="332"/>
      <c r="AL22" s="332"/>
      <c r="AM22" s="332"/>
      <c r="AN22" s="339"/>
      <c r="AP22" s="253"/>
    </row>
    <row r="23" spans="2:42" ht="14.25" customHeight="1">
      <c r="B23" s="314"/>
      <c r="C23" s="329"/>
      <c r="D23" s="330"/>
      <c r="E23" s="330"/>
      <c r="F23" s="330"/>
      <c r="G23" s="330"/>
      <c r="H23" s="330"/>
      <c r="I23" s="330"/>
      <c r="J23" s="330"/>
      <c r="K23" s="330"/>
      <c r="L23" s="331"/>
      <c r="M23" s="340" t="s">
        <v>400</v>
      </c>
      <c r="N23" s="340"/>
      <c r="O23" s="340"/>
      <c r="P23" s="340"/>
      <c r="Q23" s="252" t="s">
        <v>401</v>
      </c>
      <c r="R23" s="340"/>
      <c r="S23" s="340"/>
      <c r="T23" s="340"/>
      <c r="U23" s="340"/>
      <c r="V23" s="340" t="s">
        <v>402</v>
      </c>
      <c r="W23" s="340"/>
      <c r="X23" s="340"/>
      <c r="Y23" s="340"/>
      <c r="Z23" s="340"/>
      <c r="AA23" s="340"/>
      <c r="AB23" s="340"/>
      <c r="AC23" s="340"/>
      <c r="AD23" s="340"/>
      <c r="AE23" s="340"/>
      <c r="AF23" s="340"/>
      <c r="AG23" s="340"/>
      <c r="AH23" s="340"/>
      <c r="AI23" s="340"/>
      <c r="AJ23" s="340"/>
      <c r="AK23" s="340"/>
      <c r="AL23" s="340"/>
      <c r="AM23" s="340"/>
      <c r="AN23" s="341"/>
      <c r="AP23" s="253"/>
    </row>
    <row r="24" spans="2:42">
      <c r="B24" s="315"/>
      <c r="C24" s="322"/>
      <c r="D24" s="323"/>
      <c r="E24" s="323"/>
      <c r="F24" s="323"/>
      <c r="G24" s="323"/>
      <c r="H24" s="323"/>
      <c r="I24" s="323"/>
      <c r="J24" s="323"/>
      <c r="K24" s="323"/>
      <c r="L24" s="324"/>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4"/>
      <c r="AP24" s="253"/>
    </row>
    <row r="25" spans="2:42" ht="13.5" customHeight="1">
      <c r="B25" s="363" t="s">
        <v>405</v>
      </c>
      <c r="C25" s="316" t="s">
        <v>10</v>
      </c>
      <c r="D25" s="317"/>
      <c r="E25" s="317"/>
      <c r="F25" s="317"/>
      <c r="G25" s="317"/>
      <c r="H25" s="317"/>
      <c r="I25" s="317"/>
      <c r="J25" s="317"/>
      <c r="K25" s="317"/>
      <c r="L25" s="328"/>
      <c r="M25" s="319"/>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1"/>
      <c r="AP25" s="253"/>
    </row>
    <row r="26" spans="2:42" ht="13.5" customHeight="1">
      <c r="B26" s="364"/>
      <c r="C26" s="322" t="s">
        <v>406</v>
      </c>
      <c r="D26" s="323"/>
      <c r="E26" s="323"/>
      <c r="F26" s="323"/>
      <c r="G26" s="323"/>
      <c r="H26" s="323"/>
      <c r="I26" s="323"/>
      <c r="J26" s="323"/>
      <c r="K26" s="323"/>
      <c r="L26" s="324"/>
      <c r="M26" s="325"/>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7"/>
      <c r="AP26" s="253"/>
    </row>
    <row r="27" spans="2:42" ht="13.5" customHeight="1">
      <c r="B27" s="364"/>
      <c r="C27" s="316" t="s">
        <v>407</v>
      </c>
      <c r="D27" s="317"/>
      <c r="E27" s="317"/>
      <c r="F27" s="317"/>
      <c r="G27" s="317"/>
      <c r="H27" s="317"/>
      <c r="I27" s="317"/>
      <c r="J27" s="317"/>
      <c r="K27" s="317"/>
      <c r="L27" s="328"/>
      <c r="M27" s="332" t="s">
        <v>399</v>
      </c>
      <c r="N27" s="332"/>
      <c r="O27" s="332"/>
      <c r="P27" s="332"/>
      <c r="Q27" s="332"/>
      <c r="R27" s="332"/>
      <c r="S27" s="332"/>
      <c r="T27" s="251" t="s">
        <v>142</v>
      </c>
      <c r="U27" s="332"/>
      <c r="V27" s="332"/>
      <c r="W27" s="332"/>
      <c r="X27" s="251" t="s">
        <v>25</v>
      </c>
      <c r="Y27" s="332"/>
      <c r="Z27" s="332"/>
      <c r="AA27" s="332"/>
      <c r="AB27" s="332"/>
      <c r="AC27" s="332"/>
      <c r="AD27" s="332"/>
      <c r="AE27" s="332"/>
      <c r="AF27" s="332"/>
      <c r="AG27" s="332"/>
      <c r="AH27" s="332"/>
      <c r="AI27" s="332"/>
      <c r="AJ27" s="332"/>
      <c r="AK27" s="332"/>
      <c r="AL27" s="332"/>
      <c r="AM27" s="332"/>
      <c r="AN27" s="339"/>
      <c r="AP27" s="253"/>
    </row>
    <row r="28" spans="2:42" ht="14.25" customHeight="1">
      <c r="B28" s="364"/>
      <c r="C28" s="329"/>
      <c r="D28" s="330"/>
      <c r="E28" s="330"/>
      <c r="F28" s="330"/>
      <c r="G28" s="330"/>
      <c r="H28" s="330"/>
      <c r="I28" s="330"/>
      <c r="J28" s="330"/>
      <c r="K28" s="330"/>
      <c r="L28" s="331"/>
      <c r="M28" s="340" t="s">
        <v>400</v>
      </c>
      <c r="N28" s="340"/>
      <c r="O28" s="340"/>
      <c r="P28" s="340"/>
      <c r="Q28" s="252" t="s">
        <v>401</v>
      </c>
      <c r="R28" s="340"/>
      <c r="S28" s="340"/>
      <c r="T28" s="340"/>
      <c r="U28" s="340"/>
      <c r="V28" s="340" t="s">
        <v>402</v>
      </c>
      <c r="W28" s="340"/>
      <c r="X28" s="340"/>
      <c r="Y28" s="340"/>
      <c r="Z28" s="340"/>
      <c r="AA28" s="340"/>
      <c r="AB28" s="340"/>
      <c r="AC28" s="340"/>
      <c r="AD28" s="340"/>
      <c r="AE28" s="340"/>
      <c r="AF28" s="340"/>
      <c r="AG28" s="340"/>
      <c r="AH28" s="340"/>
      <c r="AI28" s="340"/>
      <c r="AJ28" s="340"/>
      <c r="AK28" s="340"/>
      <c r="AL28" s="340"/>
      <c r="AM28" s="340"/>
      <c r="AN28" s="341"/>
      <c r="AP28" s="253"/>
    </row>
    <row r="29" spans="2:42">
      <c r="B29" s="364"/>
      <c r="C29" s="322"/>
      <c r="D29" s="323"/>
      <c r="E29" s="323"/>
      <c r="F29" s="323"/>
      <c r="G29" s="323"/>
      <c r="H29" s="323"/>
      <c r="I29" s="323"/>
      <c r="J29" s="323"/>
      <c r="K29" s="323"/>
      <c r="L29" s="324"/>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4"/>
      <c r="AP29" s="253"/>
    </row>
    <row r="30" spans="2:42" ht="14.25" customHeight="1">
      <c r="B30" s="364"/>
      <c r="C30" s="335" t="s">
        <v>403</v>
      </c>
      <c r="D30" s="336"/>
      <c r="E30" s="336"/>
      <c r="F30" s="336"/>
      <c r="G30" s="336"/>
      <c r="H30" s="336"/>
      <c r="I30" s="336"/>
      <c r="J30" s="336"/>
      <c r="K30" s="336"/>
      <c r="L30" s="337"/>
      <c r="M30" s="304" t="s">
        <v>214</v>
      </c>
      <c r="N30" s="305"/>
      <c r="O30" s="305"/>
      <c r="P30" s="305"/>
      <c r="Q30" s="306"/>
      <c r="R30" s="307"/>
      <c r="S30" s="308"/>
      <c r="T30" s="308"/>
      <c r="U30" s="308"/>
      <c r="V30" s="308"/>
      <c r="W30" s="308"/>
      <c r="X30" s="308"/>
      <c r="Y30" s="308"/>
      <c r="Z30" s="308"/>
      <c r="AA30" s="309"/>
      <c r="AB30" s="338" t="s">
        <v>215</v>
      </c>
      <c r="AC30" s="332"/>
      <c r="AD30" s="332"/>
      <c r="AE30" s="332"/>
      <c r="AF30" s="339"/>
      <c r="AG30" s="307"/>
      <c r="AH30" s="308"/>
      <c r="AI30" s="308"/>
      <c r="AJ30" s="308"/>
      <c r="AK30" s="308"/>
      <c r="AL30" s="308"/>
      <c r="AM30" s="308"/>
      <c r="AN30" s="309"/>
      <c r="AP30" s="253"/>
    </row>
    <row r="31" spans="2:42" ht="13.5" customHeight="1">
      <c r="B31" s="364"/>
      <c r="C31" s="354" t="s">
        <v>221</v>
      </c>
      <c r="D31" s="355"/>
      <c r="E31" s="355"/>
      <c r="F31" s="355"/>
      <c r="G31" s="355"/>
      <c r="H31" s="355"/>
      <c r="I31" s="355"/>
      <c r="J31" s="355"/>
      <c r="K31" s="355"/>
      <c r="L31" s="356"/>
      <c r="M31" s="332" t="s">
        <v>399</v>
      </c>
      <c r="N31" s="332"/>
      <c r="O31" s="332"/>
      <c r="P31" s="332"/>
      <c r="Q31" s="332"/>
      <c r="R31" s="332"/>
      <c r="S31" s="332"/>
      <c r="T31" s="251" t="s">
        <v>142</v>
      </c>
      <c r="U31" s="332"/>
      <c r="V31" s="332"/>
      <c r="W31" s="332"/>
      <c r="X31" s="251" t="s">
        <v>25</v>
      </c>
      <c r="Y31" s="332"/>
      <c r="Z31" s="332"/>
      <c r="AA31" s="332"/>
      <c r="AB31" s="332"/>
      <c r="AC31" s="332"/>
      <c r="AD31" s="332"/>
      <c r="AE31" s="332"/>
      <c r="AF31" s="332"/>
      <c r="AG31" s="332"/>
      <c r="AH31" s="332"/>
      <c r="AI31" s="332"/>
      <c r="AJ31" s="332"/>
      <c r="AK31" s="332"/>
      <c r="AL31" s="332"/>
      <c r="AM31" s="332"/>
      <c r="AN31" s="339"/>
      <c r="AP31" s="253"/>
    </row>
    <row r="32" spans="2:42" ht="14.25" customHeight="1">
      <c r="B32" s="364"/>
      <c r="C32" s="357"/>
      <c r="D32" s="358"/>
      <c r="E32" s="358"/>
      <c r="F32" s="358"/>
      <c r="G32" s="358"/>
      <c r="H32" s="358"/>
      <c r="I32" s="358"/>
      <c r="J32" s="358"/>
      <c r="K32" s="358"/>
      <c r="L32" s="359"/>
      <c r="M32" s="340" t="s">
        <v>400</v>
      </c>
      <c r="N32" s="340"/>
      <c r="O32" s="340"/>
      <c r="P32" s="340"/>
      <c r="Q32" s="252" t="s">
        <v>401</v>
      </c>
      <c r="R32" s="340"/>
      <c r="S32" s="340"/>
      <c r="T32" s="340"/>
      <c r="U32" s="340"/>
      <c r="V32" s="340" t="s">
        <v>402</v>
      </c>
      <c r="W32" s="340"/>
      <c r="X32" s="340"/>
      <c r="Y32" s="340"/>
      <c r="Z32" s="340"/>
      <c r="AA32" s="340"/>
      <c r="AB32" s="340"/>
      <c r="AC32" s="340"/>
      <c r="AD32" s="340"/>
      <c r="AE32" s="340"/>
      <c r="AF32" s="340"/>
      <c r="AG32" s="340"/>
      <c r="AH32" s="340"/>
      <c r="AI32" s="340"/>
      <c r="AJ32" s="340"/>
      <c r="AK32" s="340"/>
      <c r="AL32" s="340"/>
      <c r="AM32" s="340"/>
      <c r="AN32" s="341"/>
      <c r="AP32" s="253"/>
    </row>
    <row r="33" spans="2:42">
      <c r="B33" s="364"/>
      <c r="C33" s="360"/>
      <c r="D33" s="361"/>
      <c r="E33" s="361"/>
      <c r="F33" s="361"/>
      <c r="G33" s="361"/>
      <c r="H33" s="361"/>
      <c r="I33" s="361"/>
      <c r="J33" s="361"/>
      <c r="K33" s="361"/>
      <c r="L33" s="362"/>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4"/>
      <c r="AP33" s="253"/>
    </row>
    <row r="34" spans="2:42" ht="14.25" customHeight="1">
      <c r="B34" s="364"/>
      <c r="C34" s="335" t="s">
        <v>403</v>
      </c>
      <c r="D34" s="336"/>
      <c r="E34" s="336"/>
      <c r="F34" s="336"/>
      <c r="G34" s="336"/>
      <c r="H34" s="336"/>
      <c r="I34" s="336"/>
      <c r="J34" s="336"/>
      <c r="K34" s="336"/>
      <c r="L34" s="337"/>
      <c r="M34" s="304" t="s">
        <v>214</v>
      </c>
      <c r="N34" s="305"/>
      <c r="O34" s="305"/>
      <c r="P34" s="305"/>
      <c r="Q34" s="306"/>
      <c r="R34" s="307"/>
      <c r="S34" s="308"/>
      <c r="T34" s="308"/>
      <c r="U34" s="308"/>
      <c r="V34" s="308"/>
      <c r="W34" s="308"/>
      <c r="X34" s="308"/>
      <c r="Y34" s="308"/>
      <c r="Z34" s="308"/>
      <c r="AA34" s="309"/>
      <c r="AB34" s="338" t="s">
        <v>215</v>
      </c>
      <c r="AC34" s="332"/>
      <c r="AD34" s="332"/>
      <c r="AE34" s="332"/>
      <c r="AF34" s="339"/>
      <c r="AG34" s="307"/>
      <c r="AH34" s="308"/>
      <c r="AI34" s="308"/>
      <c r="AJ34" s="308"/>
      <c r="AK34" s="308"/>
      <c r="AL34" s="308"/>
      <c r="AM34" s="308"/>
      <c r="AN34" s="309"/>
      <c r="AP34" s="253"/>
    </row>
    <row r="35" spans="2:42" ht="14.25" customHeight="1">
      <c r="B35" s="364"/>
      <c r="C35" s="335" t="s">
        <v>222</v>
      </c>
      <c r="D35" s="336"/>
      <c r="E35" s="336"/>
      <c r="F35" s="336"/>
      <c r="G35" s="336"/>
      <c r="H35" s="336"/>
      <c r="I35" s="336"/>
      <c r="J35" s="336"/>
      <c r="K35" s="336"/>
      <c r="L35" s="337"/>
      <c r="M35" s="348"/>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50"/>
      <c r="AP35" s="253"/>
    </row>
    <row r="36" spans="2:42" ht="13.5" customHeight="1">
      <c r="B36" s="364"/>
      <c r="C36" s="316" t="s">
        <v>223</v>
      </c>
      <c r="D36" s="317"/>
      <c r="E36" s="317"/>
      <c r="F36" s="317"/>
      <c r="G36" s="317"/>
      <c r="H36" s="317"/>
      <c r="I36" s="317"/>
      <c r="J36" s="317"/>
      <c r="K36" s="317"/>
      <c r="L36" s="328"/>
      <c r="M36" s="332" t="s">
        <v>399</v>
      </c>
      <c r="N36" s="332"/>
      <c r="O36" s="332"/>
      <c r="P36" s="332"/>
      <c r="Q36" s="332"/>
      <c r="R36" s="332"/>
      <c r="S36" s="332"/>
      <c r="T36" s="251" t="s">
        <v>142</v>
      </c>
      <c r="U36" s="332"/>
      <c r="V36" s="332"/>
      <c r="W36" s="332"/>
      <c r="X36" s="251" t="s">
        <v>25</v>
      </c>
      <c r="Y36" s="332"/>
      <c r="Z36" s="332"/>
      <c r="AA36" s="332"/>
      <c r="AB36" s="332"/>
      <c r="AC36" s="332"/>
      <c r="AD36" s="332"/>
      <c r="AE36" s="332"/>
      <c r="AF36" s="332"/>
      <c r="AG36" s="332"/>
      <c r="AH36" s="332"/>
      <c r="AI36" s="332"/>
      <c r="AJ36" s="332"/>
      <c r="AK36" s="332"/>
      <c r="AL36" s="332"/>
      <c r="AM36" s="332"/>
      <c r="AN36" s="339"/>
      <c r="AP36" s="253"/>
    </row>
    <row r="37" spans="2:42" ht="14.25" customHeight="1">
      <c r="B37" s="364"/>
      <c r="C37" s="329"/>
      <c r="D37" s="330"/>
      <c r="E37" s="330"/>
      <c r="F37" s="330"/>
      <c r="G37" s="330"/>
      <c r="H37" s="330"/>
      <c r="I37" s="330"/>
      <c r="J37" s="330"/>
      <c r="K37" s="330"/>
      <c r="L37" s="331"/>
      <c r="M37" s="340" t="s">
        <v>400</v>
      </c>
      <c r="N37" s="340"/>
      <c r="O37" s="340"/>
      <c r="P37" s="340"/>
      <c r="Q37" s="252" t="s">
        <v>401</v>
      </c>
      <c r="R37" s="340"/>
      <c r="S37" s="340"/>
      <c r="T37" s="340"/>
      <c r="U37" s="340"/>
      <c r="V37" s="340" t="s">
        <v>402</v>
      </c>
      <c r="W37" s="340"/>
      <c r="X37" s="340"/>
      <c r="Y37" s="340"/>
      <c r="Z37" s="340"/>
      <c r="AA37" s="340"/>
      <c r="AB37" s="340"/>
      <c r="AC37" s="340"/>
      <c r="AD37" s="340"/>
      <c r="AE37" s="340"/>
      <c r="AF37" s="340"/>
      <c r="AG37" s="340"/>
      <c r="AH37" s="340"/>
      <c r="AI37" s="340"/>
      <c r="AJ37" s="340"/>
      <c r="AK37" s="340"/>
      <c r="AL37" s="340"/>
      <c r="AM37" s="340"/>
      <c r="AN37" s="341"/>
      <c r="AP37" s="253"/>
    </row>
    <row r="38" spans="2:42">
      <c r="B38" s="387"/>
      <c r="C38" s="322"/>
      <c r="D38" s="323"/>
      <c r="E38" s="323"/>
      <c r="F38" s="323"/>
      <c r="G38" s="323"/>
      <c r="H38" s="323"/>
      <c r="I38" s="323"/>
      <c r="J38" s="323"/>
      <c r="K38" s="323"/>
      <c r="L38" s="324"/>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4"/>
      <c r="AP38" s="253"/>
    </row>
    <row r="39" spans="2:42" ht="13.5" customHeight="1">
      <c r="B39" s="363" t="s">
        <v>408</v>
      </c>
      <c r="C39" s="365" t="s">
        <v>409</v>
      </c>
      <c r="D39" s="366"/>
      <c r="E39" s="366"/>
      <c r="F39" s="366"/>
      <c r="G39" s="366"/>
      <c r="H39" s="366"/>
      <c r="I39" s="366"/>
      <c r="J39" s="366"/>
      <c r="K39" s="366"/>
      <c r="L39" s="366"/>
      <c r="M39" s="369" t="s">
        <v>224</v>
      </c>
      <c r="N39" s="370"/>
      <c r="O39" s="254" t="s">
        <v>410</v>
      </c>
      <c r="P39" s="255"/>
      <c r="Q39" s="256"/>
      <c r="R39" s="373" t="s">
        <v>225</v>
      </c>
      <c r="S39" s="374"/>
      <c r="T39" s="374"/>
      <c r="U39" s="374"/>
      <c r="V39" s="374"/>
      <c r="W39" s="374"/>
      <c r="X39" s="374"/>
      <c r="Y39" s="374"/>
      <c r="Z39" s="375"/>
      <c r="AA39" s="379" t="s">
        <v>411</v>
      </c>
      <c r="AB39" s="380"/>
      <c r="AC39" s="380"/>
      <c r="AD39" s="381"/>
      <c r="AE39" s="382" t="s">
        <v>412</v>
      </c>
      <c r="AF39" s="383"/>
      <c r="AG39" s="383"/>
      <c r="AH39" s="383"/>
      <c r="AI39" s="388" t="s">
        <v>413</v>
      </c>
      <c r="AJ39" s="389"/>
      <c r="AK39" s="389"/>
      <c r="AL39" s="389"/>
      <c r="AM39" s="389"/>
      <c r="AN39" s="390"/>
      <c r="AP39" s="253"/>
    </row>
    <row r="40" spans="2:42" ht="14.25" customHeight="1">
      <c r="B40" s="364"/>
      <c r="C40" s="367"/>
      <c r="D40" s="368"/>
      <c r="E40" s="368"/>
      <c r="F40" s="368"/>
      <c r="G40" s="368"/>
      <c r="H40" s="368"/>
      <c r="I40" s="368"/>
      <c r="J40" s="368"/>
      <c r="K40" s="368"/>
      <c r="L40" s="368"/>
      <c r="M40" s="371"/>
      <c r="N40" s="372"/>
      <c r="O40" s="257" t="s">
        <v>414</v>
      </c>
      <c r="P40" s="258"/>
      <c r="Q40" s="259"/>
      <c r="R40" s="376"/>
      <c r="S40" s="377"/>
      <c r="T40" s="377"/>
      <c r="U40" s="377"/>
      <c r="V40" s="377"/>
      <c r="W40" s="377"/>
      <c r="X40" s="377"/>
      <c r="Y40" s="377"/>
      <c r="Z40" s="378"/>
      <c r="AA40" s="260" t="s">
        <v>415</v>
      </c>
      <c r="AB40" s="261"/>
      <c r="AC40" s="261"/>
      <c r="AD40" s="261"/>
      <c r="AE40" s="391" t="s">
        <v>416</v>
      </c>
      <c r="AF40" s="392"/>
      <c r="AG40" s="392"/>
      <c r="AH40" s="392"/>
      <c r="AI40" s="391" t="s">
        <v>417</v>
      </c>
      <c r="AJ40" s="392"/>
      <c r="AK40" s="392"/>
      <c r="AL40" s="392"/>
      <c r="AM40" s="392"/>
      <c r="AN40" s="393"/>
      <c r="AP40" s="253"/>
    </row>
    <row r="41" spans="2:42" ht="14.25" customHeight="1">
      <c r="B41" s="364"/>
      <c r="C41" s="314" t="s">
        <v>418</v>
      </c>
      <c r="D41" s="262"/>
      <c r="E41" s="394" t="s">
        <v>419</v>
      </c>
      <c r="F41" s="394"/>
      <c r="G41" s="394"/>
      <c r="H41" s="394"/>
      <c r="I41" s="394"/>
      <c r="J41" s="394"/>
      <c r="K41" s="394"/>
      <c r="L41" s="395"/>
      <c r="M41" s="396"/>
      <c r="N41" s="397"/>
      <c r="O41" s="398"/>
      <c r="P41" s="399"/>
      <c r="Q41" s="400"/>
      <c r="R41" s="263" t="s">
        <v>162</v>
      </c>
      <c r="S41" s="401" t="s">
        <v>226</v>
      </c>
      <c r="T41" s="401"/>
      <c r="U41" s="264" t="s">
        <v>162</v>
      </c>
      <c r="V41" s="401" t="s">
        <v>420</v>
      </c>
      <c r="W41" s="401"/>
      <c r="X41" s="264" t="s">
        <v>162</v>
      </c>
      <c r="Y41" s="401" t="s">
        <v>421</v>
      </c>
      <c r="Z41" s="402"/>
      <c r="AA41" s="384"/>
      <c r="AB41" s="385"/>
      <c r="AC41" s="385"/>
      <c r="AD41" s="386"/>
      <c r="AE41" s="384"/>
      <c r="AF41" s="385"/>
      <c r="AG41" s="385"/>
      <c r="AH41" s="386"/>
      <c r="AI41" s="263" t="s">
        <v>162</v>
      </c>
      <c r="AJ41" s="401" t="s">
        <v>422</v>
      </c>
      <c r="AK41" s="401"/>
      <c r="AL41" s="264" t="s">
        <v>162</v>
      </c>
      <c r="AM41" s="401" t="s">
        <v>423</v>
      </c>
      <c r="AN41" s="402"/>
      <c r="AP41" s="253"/>
    </row>
    <row r="42" spans="2:42" ht="14.25" customHeight="1">
      <c r="B42" s="364"/>
      <c r="C42" s="314"/>
      <c r="D42" s="262"/>
      <c r="E42" s="394" t="s">
        <v>424</v>
      </c>
      <c r="F42" s="403"/>
      <c r="G42" s="403"/>
      <c r="H42" s="403"/>
      <c r="I42" s="403"/>
      <c r="J42" s="403"/>
      <c r="K42" s="403"/>
      <c r="L42" s="404"/>
      <c r="M42" s="396"/>
      <c r="N42" s="397"/>
      <c r="O42" s="398"/>
      <c r="P42" s="399"/>
      <c r="Q42" s="400"/>
      <c r="R42" s="263" t="s">
        <v>162</v>
      </c>
      <c r="S42" s="401" t="s">
        <v>226</v>
      </c>
      <c r="T42" s="401"/>
      <c r="U42" s="264" t="s">
        <v>162</v>
      </c>
      <c r="V42" s="401" t="s">
        <v>420</v>
      </c>
      <c r="W42" s="401"/>
      <c r="X42" s="264" t="s">
        <v>162</v>
      </c>
      <c r="Y42" s="401" t="s">
        <v>421</v>
      </c>
      <c r="Z42" s="402"/>
      <c r="AA42" s="384"/>
      <c r="AB42" s="385"/>
      <c r="AC42" s="385"/>
      <c r="AD42" s="386"/>
      <c r="AE42" s="384"/>
      <c r="AF42" s="385"/>
      <c r="AG42" s="385"/>
      <c r="AH42" s="386"/>
      <c r="AI42" s="263" t="s">
        <v>162</v>
      </c>
      <c r="AJ42" s="401" t="s">
        <v>422</v>
      </c>
      <c r="AK42" s="401"/>
      <c r="AL42" s="264" t="s">
        <v>162</v>
      </c>
      <c r="AM42" s="401" t="s">
        <v>423</v>
      </c>
      <c r="AN42" s="402"/>
      <c r="AP42" s="253"/>
    </row>
    <row r="43" spans="2:42" ht="14.25" customHeight="1">
      <c r="B43" s="364"/>
      <c r="C43" s="314"/>
      <c r="D43" s="262"/>
      <c r="E43" s="394" t="s">
        <v>425</v>
      </c>
      <c r="F43" s="403"/>
      <c r="G43" s="403"/>
      <c r="H43" s="403"/>
      <c r="I43" s="403"/>
      <c r="J43" s="403"/>
      <c r="K43" s="403"/>
      <c r="L43" s="404"/>
      <c r="M43" s="396"/>
      <c r="N43" s="397"/>
      <c r="O43" s="398"/>
      <c r="P43" s="399"/>
      <c r="Q43" s="400"/>
      <c r="R43" s="263" t="s">
        <v>162</v>
      </c>
      <c r="S43" s="401" t="s">
        <v>226</v>
      </c>
      <c r="T43" s="401"/>
      <c r="U43" s="264" t="s">
        <v>162</v>
      </c>
      <c r="V43" s="401" t="s">
        <v>420</v>
      </c>
      <c r="W43" s="401"/>
      <c r="X43" s="264" t="s">
        <v>162</v>
      </c>
      <c r="Y43" s="401" t="s">
        <v>421</v>
      </c>
      <c r="Z43" s="402"/>
      <c r="AA43" s="384"/>
      <c r="AB43" s="385"/>
      <c r="AC43" s="385"/>
      <c r="AD43" s="386"/>
      <c r="AE43" s="384"/>
      <c r="AF43" s="385"/>
      <c r="AG43" s="385"/>
      <c r="AH43" s="386"/>
      <c r="AI43" s="263" t="s">
        <v>162</v>
      </c>
      <c r="AJ43" s="401" t="s">
        <v>422</v>
      </c>
      <c r="AK43" s="401"/>
      <c r="AL43" s="264" t="s">
        <v>162</v>
      </c>
      <c r="AM43" s="401" t="s">
        <v>423</v>
      </c>
      <c r="AN43" s="402"/>
      <c r="AP43" s="253"/>
    </row>
    <row r="44" spans="2:42" ht="14.25" customHeight="1">
      <c r="B44" s="364"/>
      <c r="C44" s="314"/>
      <c r="D44" s="262"/>
      <c r="E44" s="394" t="s">
        <v>426</v>
      </c>
      <c r="F44" s="403"/>
      <c r="G44" s="403"/>
      <c r="H44" s="403"/>
      <c r="I44" s="403"/>
      <c r="J44" s="403"/>
      <c r="K44" s="403"/>
      <c r="L44" s="404"/>
      <c r="M44" s="396"/>
      <c r="N44" s="397"/>
      <c r="O44" s="398"/>
      <c r="P44" s="399"/>
      <c r="Q44" s="400"/>
      <c r="R44" s="263" t="s">
        <v>162</v>
      </c>
      <c r="S44" s="401" t="s">
        <v>226</v>
      </c>
      <c r="T44" s="401"/>
      <c r="U44" s="264" t="s">
        <v>162</v>
      </c>
      <c r="V44" s="401" t="s">
        <v>420</v>
      </c>
      <c r="W44" s="401"/>
      <c r="X44" s="264" t="s">
        <v>162</v>
      </c>
      <c r="Y44" s="401" t="s">
        <v>421</v>
      </c>
      <c r="Z44" s="402"/>
      <c r="AA44" s="384"/>
      <c r="AB44" s="385"/>
      <c r="AC44" s="385"/>
      <c r="AD44" s="386"/>
      <c r="AE44" s="384"/>
      <c r="AF44" s="385"/>
      <c r="AG44" s="385"/>
      <c r="AH44" s="386"/>
      <c r="AI44" s="263" t="s">
        <v>162</v>
      </c>
      <c r="AJ44" s="401" t="s">
        <v>422</v>
      </c>
      <c r="AK44" s="401"/>
      <c r="AL44" s="264" t="s">
        <v>162</v>
      </c>
      <c r="AM44" s="401" t="s">
        <v>423</v>
      </c>
      <c r="AN44" s="402"/>
      <c r="AP44" s="253"/>
    </row>
    <row r="45" spans="2:42" ht="14.25" customHeight="1">
      <c r="B45" s="364"/>
      <c r="C45" s="314"/>
      <c r="D45" s="262"/>
      <c r="E45" s="394" t="s">
        <v>427</v>
      </c>
      <c r="F45" s="403"/>
      <c r="G45" s="403"/>
      <c r="H45" s="403"/>
      <c r="I45" s="403"/>
      <c r="J45" s="403"/>
      <c r="K45" s="403"/>
      <c r="L45" s="404"/>
      <c r="M45" s="396"/>
      <c r="N45" s="397"/>
      <c r="O45" s="398"/>
      <c r="P45" s="399"/>
      <c r="Q45" s="400"/>
      <c r="R45" s="263" t="s">
        <v>162</v>
      </c>
      <c r="S45" s="401" t="s">
        <v>226</v>
      </c>
      <c r="T45" s="401"/>
      <c r="U45" s="264" t="s">
        <v>162</v>
      </c>
      <c r="V45" s="401" t="s">
        <v>420</v>
      </c>
      <c r="W45" s="401"/>
      <c r="X45" s="264" t="s">
        <v>162</v>
      </c>
      <c r="Y45" s="401" t="s">
        <v>421</v>
      </c>
      <c r="Z45" s="402"/>
      <c r="AA45" s="384"/>
      <c r="AB45" s="385"/>
      <c r="AC45" s="385"/>
      <c r="AD45" s="386"/>
      <c r="AE45" s="384"/>
      <c r="AF45" s="385"/>
      <c r="AG45" s="385"/>
      <c r="AH45" s="386"/>
      <c r="AI45" s="263" t="s">
        <v>162</v>
      </c>
      <c r="AJ45" s="401" t="s">
        <v>422</v>
      </c>
      <c r="AK45" s="401"/>
      <c r="AL45" s="264" t="s">
        <v>162</v>
      </c>
      <c r="AM45" s="401" t="s">
        <v>423</v>
      </c>
      <c r="AN45" s="402"/>
      <c r="AP45" s="253"/>
    </row>
    <row r="46" spans="2:42" ht="14.25" customHeight="1">
      <c r="B46" s="364"/>
      <c r="C46" s="314"/>
      <c r="D46" s="262"/>
      <c r="E46" s="405" t="s">
        <v>428</v>
      </c>
      <c r="F46" s="406"/>
      <c r="G46" s="406"/>
      <c r="H46" s="406"/>
      <c r="I46" s="406"/>
      <c r="J46" s="406"/>
      <c r="K46" s="406"/>
      <c r="L46" s="407"/>
      <c r="M46" s="396"/>
      <c r="N46" s="397"/>
      <c r="O46" s="398"/>
      <c r="P46" s="399"/>
      <c r="Q46" s="400"/>
      <c r="R46" s="263" t="s">
        <v>162</v>
      </c>
      <c r="S46" s="401" t="s">
        <v>226</v>
      </c>
      <c r="T46" s="401"/>
      <c r="U46" s="264" t="s">
        <v>162</v>
      </c>
      <c r="V46" s="401" t="s">
        <v>420</v>
      </c>
      <c r="W46" s="401"/>
      <c r="X46" s="264" t="s">
        <v>162</v>
      </c>
      <c r="Y46" s="401" t="s">
        <v>421</v>
      </c>
      <c r="Z46" s="402"/>
      <c r="AA46" s="384"/>
      <c r="AB46" s="385"/>
      <c r="AC46" s="385"/>
      <c r="AD46" s="386"/>
      <c r="AE46" s="384"/>
      <c r="AF46" s="385"/>
      <c r="AG46" s="385"/>
      <c r="AH46" s="386"/>
      <c r="AI46" s="263" t="s">
        <v>162</v>
      </c>
      <c r="AJ46" s="401" t="s">
        <v>422</v>
      </c>
      <c r="AK46" s="401"/>
      <c r="AL46" s="264" t="s">
        <v>162</v>
      </c>
      <c r="AM46" s="401" t="s">
        <v>423</v>
      </c>
      <c r="AN46" s="402"/>
      <c r="AP46" s="253"/>
    </row>
    <row r="47" spans="2:42" ht="14.25" customHeight="1">
      <c r="B47" s="364"/>
      <c r="C47" s="314"/>
      <c r="D47" s="262"/>
      <c r="E47" s="408" t="s">
        <v>429</v>
      </c>
      <c r="F47" s="409"/>
      <c r="G47" s="409"/>
      <c r="H47" s="409"/>
      <c r="I47" s="409"/>
      <c r="J47" s="409"/>
      <c r="K47" s="409"/>
      <c r="L47" s="410"/>
      <c r="M47" s="396"/>
      <c r="N47" s="397"/>
      <c r="O47" s="398"/>
      <c r="P47" s="399"/>
      <c r="Q47" s="400"/>
      <c r="R47" s="263" t="s">
        <v>162</v>
      </c>
      <c r="S47" s="401" t="s">
        <v>226</v>
      </c>
      <c r="T47" s="401"/>
      <c r="U47" s="264" t="s">
        <v>162</v>
      </c>
      <c r="V47" s="401" t="s">
        <v>420</v>
      </c>
      <c r="W47" s="401"/>
      <c r="X47" s="264" t="s">
        <v>162</v>
      </c>
      <c r="Y47" s="401" t="s">
        <v>421</v>
      </c>
      <c r="Z47" s="402"/>
      <c r="AA47" s="384"/>
      <c r="AB47" s="385"/>
      <c r="AC47" s="385"/>
      <c r="AD47" s="386"/>
      <c r="AE47" s="384"/>
      <c r="AF47" s="385"/>
      <c r="AG47" s="385"/>
      <c r="AH47" s="386"/>
      <c r="AI47" s="263" t="s">
        <v>162</v>
      </c>
      <c r="AJ47" s="401" t="s">
        <v>422</v>
      </c>
      <c r="AK47" s="401"/>
      <c r="AL47" s="264" t="s">
        <v>162</v>
      </c>
      <c r="AM47" s="401" t="s">
        <v>423</v>
      </c>
      <c r="AN47" s="402"/>
      <c r="AP47" s="253"/>
    </row>
    <row r="48" spans="2:42" ht="14.25" customHeight="1">
      <c r="B48" s="364"/>
      <c r="C48" s="314"/>
      <c r="D48" s="265"/>
      <c r="E48" s="408" t="s">
        <v>430</v>
      </c>
      <c r="F48" s="409"/>
      <c r="G48" s="409"/>
      <c r="H48" s="409"/>
      <c r="I48" s="409"/>
      <c r="J48" s="409"/>
      <c r="K48" s="409"/>
      <c r="L48" s="410"/>
      <c r="M48" s="396"/>
      <c r="N48" s="397"/>
      <c r="O48" s="398"/>
      <c r="P48" s="399"/>
      <c r="Q48" s="400"/>
      <c r="R48" s="263" t="s">
        <v>162</v>
      </c>
      <c r="S48" s="401" t="s">
        <v>226</v>
      </c>
      <c r="T48" s="401"/>
      <c r="U48" s="264" t="s">
        <v>162</v>
      </c>
      <c r="V48" s="401" t="s">
        <v>420</v>
      </c>
      <c r="W48" s="401"/>
      <c r="X48" s="264" t="s">
        <v>162</v>
      </c>
      <c r="Y48" s="401" t="s">
        <v>421</v>
      </c>
      <c r="Z48" s="402"/>
      <c r="AA48" s="384"/>
      <c r="AB48" s="385"/>
      <c r="AC48" s="385"/>
      <c r="AD48" s="386"/>
      <c r="AE48" s="384"/>
      <c r="AF48" s="385"/>
      <c r="AG48" s="385"/>
      <c r="AH48" s="386"/>
      <c r="AI48" s="263" t="s">
        <v>162</v>
      </c>
      <c r="AJ48" s="401" t="s">
        <v>422</v>
      </c>
      <c r="AK48" s="401"/>
      <c r="AL48" s="264" t="s">
        <v>162</v>
      </c>
      <c r="AM48" s="401" t="s">
        <v>423</v>
      </c>
      <c r="AN48" s="402"/>
      <c r="AP48" s="253"/>
    </row>
    <row r="49" spans="2:42" ht="14.25" customHeight="1">
      <c r="B49" s="364"/>
      <c r="C49" s="314"/>
      <c r="D49" s="265"/>
      <c r="E49" s="411" t="s">
        <v>431</v>
      </c>
      <c r="F49" s="412"/>
      <c r="G49" s="412"/>
      <c r="H49" s="412"/>
      <c r="I49" s="412"/>
      <c r="J49" s="412"/>
      <c r="K49" s="412"/>
      <c r="L49" s="413"/>
      <c r="M49" s="396"/>
      <c r="N49" s="397"/>
      <c r="O49" s="398"/>
      <c r="P49" s="399"/>
      <c r="Q49" s="400"/>
      <c r="R49" s="263" t="s">
        <v>162</v>
      </c>
      <c r="S49" s="401" t="s">
        <v>226</v>
      </c>
      <c r="T49" s="401"/>
      <c r="U49" s="264" t="s">
        <v>162</v>
      </c>
      <c r="V49" s="401" t="s">
        <v>420</v>
      </c>
      <c r="W49" s="401"/>
      <c r="X49" s="264" t="s">
        <v>162</v>
      </c>
      <c r="Y49" s="401" t="s">
        <v>421</v>
      </c>
      <c r="Z49" s="402"/>
      <c r="AA49" s="384"/>
      <c r="AB49" s="385"/>
      <c r="AC49" s="385"/>
      <c r="AD49" s="386"/>
      <c r="AE49" s="384"/>
      <c r="AF49" s="385"/>
      <c r="AG49" s="385"/>
      <c r="AH49" s="386"/>
      <c r="AI49" s="263" t="s">
        <v>162</v>
      </c>
      <c r="AJ49" s="401" t="s">
        <v>422</v>
      </c>
      <c r="AK49" s="401"/>
      <c r="AL49" s="264" t="s">
        <v>162</v>
      </c>
      <c r="AM49" s="401" t="s">
        <v>423</v>
      </c>
      <c r="AN49" s="402"/>
      <c r="AP49" s="253"/>
    </row>
    <row r="50" spans="2:42" ht="14.25" customHeight="1" thickBot="1">
      <c r="B50" s="364"/>
      <c r="C50" s="314"/>
      <c r="D50" s="265"/>
      <c r="E50" s="414" t="s">
        <v>432</v>
      </c>
      <c r="F50" s="415"/>
      <c r="G50" s="415"/>
      <c r="H50" s="415"/>
      <c r="I50" s="415"/>
      <c r="J50" s="415"/>
      <c r="K50" s="415"/>
      <c r="L50" s="416"/>
      <c r="M50" s="396"/>
      <c r="N50" s="397"/>
      <c r="O50" s="398"/>
      <c r="P50" s="399"/>
      <c r="Q50" s="400"/>
      <c r="R50" s="263" t="s">
        <v>162</v>
      </c>
      <c r="S50" s="401" t="s">
        <v>226</v>
      </c>
      <c r="T50" s="401"/>
      <c r="U50" s="264" t="s">
        <v>162</v>
      </c>
      <c r="V50" s="401" t="s">
        <v>420</v>
      </c>
      <c r="W50" s="401"/>
      <c r="X50" s="264" t="s">
        <v>162</v>
      </c>
      <c r="Y50" s="401" t="s">
        <v>421</v>
      </c>
      <c r="Z50" s="402"/>
      <c r="AA50" s="384"/>
      <c r="AB50" s="385"/>
      <c r="AC50" s="385"/>
      <c r="AD50" s="386"/>
      <c r="AE50" s="384"/>
      <c r="AF50" s="385"/>
      <c r="AG50" s="385"/>
      <c r="AH50" s="386"/>
      <c r="AI50" s="263" t="s">
        <v>162</v>
      </c>
      <c r="AJ50" s="401" t="s">
        <v>422</v>
      </c>
      <c r="AK50" s="401"/>
      <c r="AL50" s="264" t="s">
        <v>162</v>
      </c>
      <c r="AM50" s="401" t="s">
        <v>423</v>
      </c>
      <c r="AN50" s="402"/>
      <c r="AP50" s="253"/>
    </row>
    <row r="51" spans="2:42" ht="14.25" customHeight="1" thickTop="1">
      <c r="B51" s="364"/>
      <c r="C51" s="314"/>
      <c r="D51" s="266"/>
      <c r="E51" s="417" t="s">
        <v>433</v>
      </c>
      <c r="F51" s="417"/>
      <c r="G51" s="417"/>
      <c r="H51" s="417"/>
      <c r="I51" s="417"/>
      <c r="J51" s="417"/>
      <c r="K51" s="417"/>
      <c r="L51" s="418"/>
      <c r="M51" s="396"/>
      <c r="N51" s="397"/>
      <c r="O51" s="398"/>
      <c r="P51" s="399"/>
      <c r="Q51" s="400"/>
      <c r="R51" s="263" t="s">
        <v>162</v>
      </c>
      <c r="S51" s="401" t="s">
        <v>226</v>
      </c>
      <c r="T51" s="401"/>
      <c r="U51" s="264" t="s">
        <v>162</v>
      </c>
      <c r="V51" s="401" t="s">
        <v>420</v>
      </c>
      <c r="W51" s="401"/>
      <c r="X51" s="264" t="s">
        <v>162</v>
      </c>
      <c r="Y51" s="401" t="s">
        <v>421</v>
      </c>
      <c r="Z51" s="402"/>
      <c r="AA51" s="384"/>
      <c r="AB51" s="385"/>
      <c r="AC51" s="385"/>
      <c r="AD51" s="386"/>
      <c r="AE51" s="384"/>
      <c r="AF51" s="385"/>
      <c r="AG51" s="385"/>
      <c r="AH51" s="386"/>
      <c r="AI51" s="263" t="s">
        <v>162</v>
      </c>
      <c r="AJ51" s="401" t="s">
        <v>422</v>
      </c>
      <c r="AK51" s="401"/>
      <c r="AL51" s="264" t="s">
        <v>162</v>
      </c>
      <c r="AM51" s="401" t="s">
        <v>423</v>
      </c>
      <c r="AN51" s="402"/>
      <c r="AP51" s="253"/>
    </row>
    <row r="52" spans="2:42" ht="14.25" customHeight="1">
      <c r="B52" s="364"/>
      <c r="C52" s="314"/>
      <c r="D52" s="262"/>
      <c r="E52" s="405" t="s">
        <v>434</v>
      </c>
      <c r="F52" s="406"/>
      <c r="G52" s="406"/>
      <c r="H52" s="406"/>
      <c r="I52" s="406"/>
      <c r="J52" s="406"/>
      <c r="K52" s="406"/>
      <c r="L52" s="407"/>
      <c r="M52" s="396"/>
      <c r="N52" s="397"/>
      <c r="O52" s="398"/>
      <c r="P52" s="399"/>
      <c r="Q52" s="400"/>
      <c r="R52" s="263" t="s">
        <v>162</v>
      </c>
      <c r="S52" s="401" t="s">
        <v>226</v>
      </c>
      <c r="T52" s="401"/>
      <c r="U52" s="264" t="s">
        <v>162</v>
      </c>
      <c r="V52" s="401" t="s">
        <v>420</v>
      </c>
      <c r="W52" s="401"/>
      <c r="X52" s="264" t="s">
        <v>162</v>
      </c>
      <c r="Y52" s="401" t="s">
        <v>421</v>
      </c>
      <c r="Z52" s="402"/>
      <c r="AA52" s="384"/>
      <c r="AB52" s="385"/>
      <c r="AC52" s="385"/>
      <c r="AD52" s="386"/>
      <c r="AE52" s="384"/>
      <c r="AF52" s="385"/>
      <c r="AG52" s="385"/>
      <c r="AH52" s="386"/>
      <c r="AI52" s="263" t="s">
        <v>162</v>
      </c>
      <c r="AJ52" s="401" t="s">
        <v>422</v>
      </c>
      <c r="AK52" s="401"/>
      <c r="AL52" s="264" t="s">
        <v>162</v>
      </c>
      <c r="AM52" s="401" t="s">
        <v>423</v>
      </c>
      <c r="AN52" s="402"/>
      <c r="AP52" s="253"/>
    </row>
    <row r="53" spans="2:42" ht="14.25" customHeight="1">
      <c r="B53" s="364"/>
      <c r="C53" s="315"/>
      <c r="D53" s="262"/>
      <c r="E53" s="405" t="s">
        <v>435</v>
      </c>
      <c r="F53" s="406"/>
      <c r="G53" s="406"/>
      <c r="H53" s="406"/>
      <c r="I53" s="406"/>
      <c r="J53" s="406"/>
      <c r="K53" s="406"/>
      <c r="L53" s="407"/>
      <c r="M53" s="396"/>
      <c r="N53" s="397"/>
      <c r="O53" s="398"/>
      <c r="P53" s="399"/>
      <c r="Q53" s="400"/>
      <c r="R53" s="263" t="s">
        <v>162</v>
      </c>
      <c r="S53" s="401" t="s">
        <v>226</v>
      </c>
      <c r="T53" s="401"/>
      <c r="U53" s="264" t="s">
        <v>162</v>
      </c>
      <c r="V53" s="401" t="s">
        <v>420</v>
      </c>
      <c r="W53" s="401"/>
      <c r="X53" s="264" t="s">
        <v>162</v>
      </c>
      <c r="Y53" s="401" t="s">
        <v>421</v>
      </c>
      <c r="Z53" s="402"/>
      <c r="AA53" s="384"/>
      <c r="AB53" s="385"/>
      <c r="AC53" s="385"/>
      <c r="AD53" s="386"/>
      <c r="AE53" s="384"/>
      <c r="AF53" s="385"/>
      <c r="AG53" s="385"/>
      <c r="AH53" s="386"/>
      <c r="AI53" s="263" t="s">
        <v>162</v>
      </c>
      <c r="AJ53" s="401" t="s">
        <v>422</v>
      </c>
      <c r="AK53" s="401"/>
      <c r="AL53" s="264" t="s">
        <v>162</v>
      </c>
      <c r="AM53" s="401" t="s">
        <v>423</v>
      </c>
      <c r="AN53" s="402"/>
      <c r="AP53" s="253"/>
    </row>
    <row r="54" spans="2:42" ht="14.25" customHeight="1">
      <c r="B54" s="267"/>
      <c r="C54" s="348" t="s">
        <v>436</v>
      </c>
      <c r="D54" s="349"/>
      <c r="E54" s="349"/>
      <c r="F54" s="349"/>
      <c r="G54" s="349"/>
      <c r="H54" s="349"/>
      <c r="I54" s="349"/>
      <c r="J54" s="349"/>
      <c r="K54" s="349"/>
      <c r="L54" s="349"/>
      <c r="M54" s="396"/>
      <c r="N54" s="397"/>
      <c r="O54" s="398"/>
      <c r="P54" s="399"/>
      <c r="Q54" s="400"/>
      <c r="R54" s="263" t="s">
        <v>162</v>
      </c>
      <c r="S54" s="401" t="s">
        <v>226</v>
      </c>
      <c r="T54" s="401"/>
      <c r="U54" s="264" t="s">
        <v>162</v>
      </c>
      <c r="V54" s="401" t="s">
        <v>420</v>
      </c>
      <c r="W54" s="401"/>
      <c r="X54" s="264" t="s">
        <v>162</v>
      </c>
      <c r="Y54" s="401" t="s">
        <v>421</v>
      </c>
      <c r="Z54" s="402"/>
      <c r="AA54" s="384"/>
      <c r="AB54" s="385"/>
      <c r="AC54" s="385"/>
      <c r="AD54" s="386"/>
      <c r="AE54" s="384"/>
      <c r="AF54" s="385"/>
      <c r="AG54" s="385"/>
      <c r="AH54" s="386"/>
      <c r="AI54" s="419"/>
      <c r="AJ54" s="420"/>
      <c r="AK54" s="420"/>
      <c r="AL54" s="420"/>
      <c r="AM54" s="420"/>
      <c r="AN54" s="421"/>
      <c r="AP54" s="253"/>
    </row>
    <row r="55" spans="2:42" ht="14.25" customHeight="1">
      <c r="B55" s="267"/>
      <c r="C55" s="348" t="s">
        <v>437</v>
      </c>
      <c r="D55" s="349"/>
      <c r="E55" s="349"/>
      <c r="F55" s="349"/>
      <c r="G55" s="349"/>
      <c r="H55" s="349"/>
      <c r="I55" s="349"/>
      <c r="J55" s="349"/>
      <c r="K55" s="349"/>
      <c r="L55" s="349"/>
      <c r="M55" s="396"/>
      <c r="N55" s="397"/>
      <c r="O55" s="398"/>
      <c r="P55" s="399"/>
      <c r="Q55" s="400"/>
      <c r="R55" s="263" t="s">
        <v>162</v>
      </c>
      <c r="S55" s="401" t="s">
        <v>226</v>
      </c>
      <c r="T55" s="401"/>
      <c r="U55" s="264" t="s">
        <v>162</v>
      </c>
      <c r="V55" s="401" t="s">
        <v>420</v>
      </c>
      <c r="W55" s="401"/>
      <c r="X55" s="264" t="s">
        <v>162</v>
      </c>
      <c r="Y55" s="401" t="s">
        <v>421</v>
      </c>
      <c r="Z55" s="402"/>
      <c r="AA55" s="384"/>
      <c r="AB55" s="385"/>
      <c r="AC55" s="385"/>
      <c r="AD55" s="386"/>
      <c r="AE55" s="384"/>
      <c r="AF55" s="385"/>
      <c r="AG55" s="385"/>
      <c r="AH55" s="386"/>
      <c r="AI55" s="419"/>
      <c r="AJ55" s="420"/>
      <c r="AK55" s="420"/>
      <c r="AL55" s="420"/>
      <c r="AM55" s="420"/>
      <c r="AN55" s="421"/>
      <c r="AP55" s="253"/>
    </row>
    <row r="56" spans="2:42" ht="14.25" customHeight="1">
      <c r="B56" s="432" t="s">
        <v>438</v>
      </c>
      <c r="C56" s="408"/>
      <c r="D56" s="408"/>
      <c r="E56" s="408"/>
      <c r="F56" s="408"/>
      <c r="G56" s="408"/>
      <c r="H56" s="408"/>
      <c r="I56" s="408"/>
      <c r="J56" s="408"/>
      <c r="K56" s="433"/>
      <c r="L56" s="268"/>
      <c r="M56" s="269"/>
      <c r="N56" s="269"/>
      <c r="O56" s="269"/>
      <c r="P56" s="269"/>
      <c r="Q56" s="269"/>
      <c r="R56" s="270"/>
      <c r="S56" s="270"/>
      <c r="T56" s="270"/>
      <c r="U56" s="271"/>
      <c r="V56" s="272"/>
      <c r="W56" s="273"/>
      <c r="X56" s="273"/>
      <c r="Y56" s="273"/>
      <c r="Z56" s="273"/>
      <c r="AA56" s="273"/>
      <c r="AB56" s="274"/>
      <c r="AC56" s="274"/>
      <c r="AD56" s="274"/>
      <c r="AE56" s="275"/>
      <c r="AF56" s="275"/>
      <c r="AG56" s="275"/>
      <c r="AH56" s="275"/>
      <c r="AI56" s="275"/>
      <c r="AJ56" s="276"/>
      <c r="AK56" s="275"/>
      <c r="AL56" s="275"/>
      <c r="AM56" s="275"/>
      <c r="AN56" s="277"/>
      <c r="AP56" s="253"/>
    </row>
    <row r="57" spans="2:42" ht="14.25" customHeight="1">
      <c r="B57" s="434" t="s">
        <v>439</v>
      </c>
      <c r="C57" s="434"/>
      <c r="D57" s="434"/>
      <c r="E57" s="434"/>
      <c r="F57" s="434"/>
      <c r="G57" s="434"/>
      <c r="H57" s="434"/>
      <c r="I57" s="434"/>
      <c r="J57" s="434"/>
      <c r="K57" s="435"/>
      <c r="L57" s="436"/>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7"/>
      <c r="AJ57" s="437"/>
      <c r="AK57" s="437"/>
      <c r="AL57" s="437"/>
      <c r="AM57" s="437"/>
      <c r="AN57" s="438"/>
      <c r="AP57" s="253"/>
    </row>
    <row r="58" spans="2:42" ht="14.25" customHeight="1">
      <c r="B58" s="422" t="s">
        <v>227</v>
      </c>
      <c r="C58" s="422"/>
      <c r="D58" s="422"/>
      <c r="E58" s="422"/>
      <c r="F58" s="422"/>
      <c r="G58" s="422"/>
      <c r="H58" s="422"/>
      <c r="I58" s="422"/>
      <c r="J58" s="422"/>
      <c r="K58" s="422"/>
      <c r="L58" s="268"/>
      <c r="M58" s="269"/>
      <c r="N58" s="269"/>
      <c r="O58" s="269"/>
      <c r="P58" s="269"/>
      <c r="Q58" s="269"/>
      <c r="R58" s="270"/>
      <c r="S58" s="270"/>
      <c r="T58" s="270"/>
      <c r="U58" s="271"/>
      <c r="V58" s="272" t="s">
        <v>440</v>
      </c>
      <c r="W58" s="273"/>
      <c r="X58" s="273"/>
      <c r="Y58" s="273"/>
      <c r="Z58" s="273"/>
      <c r="AA58" s="273"/>
      <c r="AB58" s="274"/>
      <c r="AC58" s="274"/>
      <c r="AD58" s="274"/>
      <c r="AE58" s="275"/>
      <c r="AF58" s="275"/>
      <c r="AG58" s="275"/>
      <c r="AH58" s="275"/>
      <c r="AI58" s="275"/>
      <c r="AJ58" s="276"/>
      <c r="AK58" s="275"/>
      <c r="AL58" s="275"/>
      <c r="AM58" s="275"/>
      <c r="AN58" s="277"/>
      <c r="AP58" s="253"/>
    </row>
    <row r="59" spans="2:42" ht="14.25" customHeight="1">
      <c r="B59" s="432" t="s">
        <v>441</v>
      </c>
      <c r="C59" s="408"/>
      <c r="D59" s="408"/>
      <c r="E59" s="408"/>
      <c r="F59" s="408"/>
      <c r="G59" s="408"/>
      <c r="H59" s="408"/>
      <c r="I59" s="408"/>
      <c r="J59" s="408"/>
      <c r="K59" s="433"/>
      <c r="L59" s="335"/>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c r="AL59" s="336"/>
      <c r="AM59" s="336"/>
      <c r="AN59" s="337"/>
      <c r="AP59" s="253"/>
    </row>
    <row r="60" spans="2:42" ht="14.25" customHeight="1">
      <c r="B60" s="423" t="s">
        <v>442</v>
      </c>
      <c r="C60" s="424"/>
      <c r="D60" s="424"/>
      <c r="E60" s="424"/>
      <c r="F60" s="424"/>
      <c r="G60" s="424"/>
      <c r="H60" s="424"/>
      <c r="I60" s="424"/>
      <c r="J60" s="424"/>
      <c r="K60" s="424"/>
      <c r="L60" s="424"/>
      <c r="M60" s="424"/>
      <c r="N60" s="424"/>
      <c r="O60" s="278"/>
      <c r="P60" s="279"/>
      <c r="Q60" s="280"/>
      <c r="R60" s="280"/>
      <c r="S60" s="280"/>
      <c r="T60" s="280"/>
      <c r="U60" s="281"/>
      <c r="V60" s="272"/>
      <c r="W60" s="273"/>
      <c r="X60" s="273"/>
      <c r="Y60" s="273"/>
      <c r="Z60" s="273"/>
      <c r="AA60" s="273"/>
      <c r="AB60" s="274"/>
      <c r="AC60" s="274"/>
      <c r="AD60" s="274"/>
      <c r="AE60" s="275"/>
      <c r="AF60" s="275"/>
      <c r="AG60" s="275"/>
      <c r="AH60" s="275"/>
      <c r="AI60" s="275"/>
      <c r="AJ60" s="276"/>
      <c r="AK60" s="275"/>
      <c r="AL60" s="275"/>
      <c r="AM60" s="275"/>
      <c r="AN60" s="277"/>
      <c r="AP60" s="253"/>
    </row>
    <row r="61" spans="2:42" ht="14.25" customHeight="1">
      <c r="B61" s="313" t="s">
        <v>228</v>
      </c>
      <c r="C61" s="345" t="s">
        <v>443</v>
      </c>
      <c r="D61" s="346"/>
      <c r="E61" s="346"/>
      <c r="F61" s="346"/>
      <c r="G61" s="346"/>
      <c r="H61" s="346"/>
      <c r="I61" s="346"/>
      <c r="J61" s="346"/>
      <c r="K61" s="346"/>
      <c r="L61" s="346"/>
      <c r="M61" s="346"/>
      <c r="N61" s="346"/>
      <c r="O61" s="346"/>
      <c r="P61" s="346"/>
      <c r="Q61" s="346"/>
      <c r="R61" s="346"/>
      <c r="S61" s="346"/>
      <c r="T61" s="347"/>
      <c r="U61" s="345" t="s">
        <v>444</v>
      </c>
      <c r="V61" s="425"/>
      <c r="W61" s="425"/>
      <c r="X61" s="425"/>
      <c r="Y61" s="425"/>
      <c r="Z61" s="425"/>
      <c r="AA61" s="425"/>
      <c r="AB61" s="425"/>
      <c r="AC61" s="425"/>
      <c r="AD61" s="425"/>
      <c r="AE61" s="425"/>
      <c r="AF61" s="425"/>
      <c r="AG61" s="425"/>
      <c r="AH61" s="425"/>
      <c r="AI61" s="425"/>
      <c r="AJ61" s="425"/>
      <c r="AK61" s="425"/>
      <c r="AL61" s="425"/>
      <c r="AM61" s="425"/>
      <c r="AN61" s="426"/>
      <c r="AP61" s="253"/>
    </row>
    <row r="62" spans="2:42">
      <c r="B62" s="314"/>
      <c r="C62" s="365"/>
      <c r="D62" s="366"/>
      <c r="E62" s="366"/>
      <c r="F62" s="366"/>
      <c r="G62" s="366"/>
      <c r="H62" s="366"/>
      <c r="I62" s="366"/>
      <c r="J62" s="366"/>
      <c r="K62" s="366"/>
      <c r="L62" s="366"/>
      <c r="M62" s="366"/>
      <c r="N62" s="366"/>
      <c r="O62" s="366"/>
      <c r="P62" s="366"/>
      <c r="Q62" s="366"/>
      <c r="R62" s="366"/>
      <c r="S62" s="366"/>
      <c r="T62" s="427"/>
      <c r="U62" s="365"/>
      <c r="V62" s="366"/>
      <c r="W62" s="366"/>
      <c r="X62" s="366"/>
      <c r="Y62" s="366"/>
      <c r="Z62" s="366"/>
      <c r="AA62" s="366"/>
      <c r="AB62" s="366"/>
      <c r="AC62" s="366"/>
      <c r="AD62" s="366"/>
      <c r="AE62" s="366"/>
      <c r="AF62" s="366"/>
      <c r="AG62" s="366"/>
      <c r="AH62" s="366"/>
      <c r="AI62" s="366"/>
      <c r="AJ62" s="366"/>
      <c r="AK62" s="366"/>
      <c r="AL62" s="366"/>
      <c r="AM62" s="366"/>
      <c r="AN62" s="427"/>
      <c r="AP62" s="253"/>
    </row>
    <row r="63" spans="2:42">
      <c r="B63" s="314"/>
      <c r="C63" s="367"/>
      <c r="D63" s="368"/>
      <c r="E63" s="368"/>
      <c r="F63" s="368"/>
      <c r="G63" s="368"/>
      <c r="H63" s="368"/>
      <c r="I63" s="368"/>
      <c r="J63" s="368"/>
      <c r="K63" s="368"/>
      <c r="L63" s="368"/>
      <c r="M63" s="368"/>
      <c r="N63" s="368"/>
      <c r="O63" s="368"/>
      <c r="P63" s="368"/>
      <c r="Q63" s="368"/>
      <c r="R63" s="368"/>
      <c r="S63" s="368"/>
      <c r="T63" s="428"/>
      <c r="U63" s="367"/>
      <c r="V63" s="368"/>
      <c r="W63" s="368"/>
      <c r="X63" s="368"/>
      <c r="Y63" s="368"/>
      <c r="Z63" s="368"/>
      <c r="AA63" s="368"/>
      <c r="AB63" s="368"/>
      <c r="AC63" s="368"/>
      <c r="AD63" s="368"/>
      <c r="AE63" s="368"/>
      <c r="AF63" s="368"/>
      <c r="AG63" s="368"/>
      <c r="AH63" s="368"/>
      <c r="AI63" s="368"/>
      <c r="AJ63" s="368"/>
      <c r="AK63" s="368"/>
      <c r="AL63" s="368"/>
      <c r="AM63" s="368"/>
      <c r="AN63" s="428"/>
      <c r="AP63" s="253"/>
    </row>
    <row r="64" spans="2:42">
      <c r="B64" s="314"/>
      <c r="C64" s="367"/>
      <c r="D64" s="368"/>
      <c r="E64" s="368"/>
      <c r="F64" s="368"/>
      <c r="G64" s="368"/>
      <c r="H64" s="368"/>
      <c r="I64" s="368"/>
      <c r="J64" s="368"/>
      <c r="K64" s="368"/>
      <c r="L64" s="368"/>
      <c r="M64" s="368"/>
      <c r="N64" s="368"/>
      <c r="O64" s="368"/>
      <c r="P64" s="368"/>
      <c r="Q64" s="368"/>
      <c r="R64" s="368"/>
      <c r="S64" s="368"/>
      <c r="T64" s="428"/>
      <c r="U64" s="367"/>
      <c r="V64" s="368"/>
      <c r="W64" s="368"/>
      <c r="X64" s="368"/>
      <c r="Y64" s="368"/>
      <c r="Z64" s="368"/>
      <c r="AA64" s="368"/>
      <c r="AB64" s="368"/>
      <c r="AC64" s="368"/>
      <c r="AD64" s="368"/>
      <c r="AE64" s="368"/>
      <c r="AF64" s="368"/>
      <c r="AG64" s="368"/>
      <c r="AH64" s="368"/>
      <c r="AI64" s="368"/>
      <c r="AJ64" s="368"/>
      <c r="AK64" s="368"/>
      <c r="AL64" s="368"/>
      <c r="AM64" s="368"/>
      <c r="AN64" s="428"/>
      <c r="AP64" s="253"/>
    </row>
    <row r="65" spans="2:43">
      <c r="B65" s="315"/>
      <c r="C65" s="429"/>
      <c r="D65" s="430"/>
      <c r="E65" s="430"/>
      <c r="F65" s="430"/>
      <c r="G65" s="430"/>
      <c r="H65" s="430"/>
      <c r="I65" s="430"/>
      <c r="J65" s="430"/>
      <c r="K65" s="430"/>
      <c r="L65" s="430"/>
      <c r="M65" s="430"/>
      <c r="N65" s="430"/>
      <c r="O65" s="430"/>
      <c r="P65" s="430"/>
      <c r="Q65" s="430"/>
      <c r="R65" s="430"/>
      <c r="S65" s="430"/>
      <c r="T65" s="431"/>
      <c r="U65" s="429"/>
      <c r="V65" s="430"/>
      <c r="W65" s="430"/>
      <c r="X65" s="430"/>
      <c r="Y65" s="430"/>
      <c r="Z65" s="430"/>
      <c r="AA65" s="430"/>
      <c r="AB65" s="430"/>
      <c r="AC65" s="430"/>
      <c r="AD65" s="430"/>
      <c r="AE65" s="430"/>
      <c r="AF65" s="430"/>
      <c r="AG65" s="430"/>
      <c r="AH65" s="430"/>
      <c r="AI65" s="430"/>
      <c r="AJ65" s="430"/>
      <c r="AK65" s="430"/>
      <c r="AL65" s="430"/>
      <c r="AM65" s="430"/>
      <c r="AN65" s="431"/>
      <c r="AP65" s="253"/>
    </row>
    <row r="66" spans="2:43" ht="14.25" customHeight="1">
      <c r="B66" s="304" t="s">
        <v>229</v>
      </c>
      <c r="C66" s="305"/>
      <c r="D66" s="305"/>
      <c r="E66" s="305"/>
      <c r="F66" s="306"/>
      <c r="G66" s="422" t="s">
        <v>230</v>
      </c>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P66" s="253"/>
    </row>
    <row r="68" spans="2:43">
      <c r="B68" s="261" t="s">
        <v>445</v>
      </c>
    </row>
    <row r="69" spans="2:43">
      <c r="B69" s="261" t="s">
        <v>446</v>
      </c>
    </row>
    <row r="70" spans="2:43">
      <c r="B70" s="261" t="s">
        <v>447</v>
      </c>
    </row>
    <row r="71" spans="2:43">
      <c r="B71" s="261" t="s">
        <v>448</v>
      </c>
    </row>
    <row r="72" spans="2:43">
      <c r="B72" s="261" t="s">
        <v>449</v>
      </c>
    </row>
    <row r="73" spans="2:43">
      <c r="B73" s="261" t="s">
        <v>450</v>
      </c>
    </row>
    <row r="74" spans="2:43">
      <c r="B74" s="261" t="s">
        <v>451</v>
      </c>
      <c r="AP74" s="253"/>
      <c r="AQ74" s="261"/>
    </row>
    <row r="75" spans="2:43">
      <c r="B75" s="261"/>
      <c r="E75" s="253" t="s">
        <v>452</v>
      </c>
      <c r="AP75" s="253"/>
      <c r="AQ75" s="261"/>
    </row>
    <row r="76" spans="2:43">
      <c r="B76" s="261" t="s">
        <v>453</v>
      </c>
    </row>
    <row r="77" spans="2:43">
      <c r="B77" s="261" t="s">
        <v>454</v>
      </c>
    </row>
    <row r="78" spans="2:43">
      <c r="B78" s="261" t="s">
        <v>455</v>
      </c>
    </row>
    <row r="92" spans="2:2" ht="12.75" customHeight="1">
      <c r="B92" s="282"/>
    </row>
    <row r="93" spans="2:2" ht="12.75" customHeight="1">
      <c r="B93" s="282" t="s">
        <v>231</v>
      </c>
    </row>
    <row r="94" spans="2:2" ht="12.75" customHeight="1">
      <c r="B94" s="282" t="s">
        <v>232</v>
      </c>
    </row>
    <row r="95" spans="2:2" ht="12.75" customHeight="1">
      <c r="B95" s="282" t="s">
        <v>233</v>
      </c>
    </row>
    <row r="96" spans="2:2" ht="12.75" customHeight="1">
      <c r="B96" s="282" t="s">
        <v>234</v>
      </c>
    </row>
    <row r="97" spans="2:2" ht="12.75" customHeight="1">
      <c r="B97" s="282" t="s">
        <v>235</v>
      </c>
    </row>
    <row r="98" spans="2:2" ht="12.75" customHeight="1">
      <c r="B98" s="282" t="s">
        <v>236</v>
      </c>
    </row>
    <row r="99" spans="2:2" ht="12.75" customHeight="1">
      <c r="B99" s="282" t="s">
        <v>237</v>
      </c>
    </row>
    <row r="100" spans="2:2" ht="12.75" customHeight="1">
      <c r="B100" s="282" t="s">
        <v>238</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6">
    <mergeCell ref="B66:F66"/>
    <mergeCell ref="G66:AN66"/>
    <mergeCell ref="B60:N60"/>
    <mergeCell ref="B61:B65"/>
    <mergeCell ref="C61:T61"/>
    <mergeCell ref="U61:AN61"/>
    <mergeCell ref="C62:T65"/>
    <mergeCell ref="U62:AN65"/>
    <mergeCell ref="B56:K56"/>
    <mergeCell ref="B57:K57"/>
    <mergeCell ref="L57:AN57"/>
    <mergeCell ref="B58:K58"/>
    <mergeCell ref="B59:K59"/>
    <mergeCell ref="L59:AN59"/>
    <mergeCell ref="C55:L55"/>
    <mergeCell ref="M55:N55"/>
    <mergeCell ref="O55:Q55"/>
    <mergeCell ref="S55:T55"/>
    <mergeCell ref="V55:W55"/>
    <mergeCell ref="Y55:Z55"/>
    <mergeCell ref="AA55:AD55"/>
    <mergeCell ref="AE55:AH55"/>
    <mergeCell ref="AI55:AN55"/>
    <mergeCell ref="AM53:AN53"/>
    <mergeCell ref="C54:L54"/>
    <mergeCell ref="M54:N54"/>
    <mergeCell ref="O54:Q54"/>
    <mergeCell ref="S54:T54"/>
    <mergeCell ref="V54:W54"/>
    <mergeCell ref="Y54:Z54"/>
    <mergeCell ref="AA54:AD54"/>
    <mergeCell ref="AE54:AH54"/>
    <mergeCell ref="AI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B39:B53"/>
    <mergeCell ref="C39:L40"/>
    <mergeCell ref="M39:N40"/>
    <mergeCell ref="R39:Z40"/>
    <mergeCell ref="AA39:AD39"/>
    <mergeCell ref="AE39:AH39"/>
    <mergeCell ref="AA41:AD41"/>
    <mergeCell ref="AE41:AH41"/>
    <mergeCell ref="C36:L38"/>
    <mergeCell ref="M36:P36"/>
    <mergeCell ref="Q36:S36"/>
    <mergeCell ref="U36:W36"/>
    <mergeCell ref="Y36:AN36"/>
    <mergeCell ref="M37:P37"/>
    <mergeCell ref="R37:U37"/>
    <mergeCell ref="V37:W37"/>
    <mergeCell ref="X37:AN37"/>
    <mergeCell ref="M38:AN38"/>
    <mergeCell ref="B25:B38"/>
    <mergeCell ref="C25:L25"/>
    <mergeCell ref="M25:AN25"/>
    <mergeCell ref="C26:L26"/>
    <mergeCell ref="M26:AN26"/>
    <mergeCell ref="AI39:AN39"/>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AB3:AF3"/>
    <mergeCell ref="AG3:AN3"/>
    <mergeCell ref="B5:AL5"/>
    <mergeCell ref="B6:AL6"/>
    <mergeCell ref="B8:J8"/>
    <mergeCell ref="AB9:AN9"/>
    <mergeCell ref="AB10:AN10"/>
    <mergeCell ref="AB11:AN11"/>
    <mergeCell ref="B14:B24"/>
    <mergeCell ref="C14:L14"/>
    <mergeCell ref="M14:AN14"/>
    <mergeCell ref="C15:L15"/>
    <mergeCell ref="M15:AN15"/>
    <mergeCell ref="C16:L18"/>
    <mergeCell ref="M16:P16"/>
    <mergeCell ref="Q16:S16"/>
    <mergeCell ref="M18:AN18"/>
    <mergeCell ref="C19:L19"/>
    <mergeCell ref="M19:Q19"/>
    <mergeCell ref="R19:AA19"/>
    <mergeCell ref="AB19:AF19"/>
    <mergeCell ref="AG19:AN19"/>
    <mergeCell ref="U16:W16"/>
    <mergeCell ref="Y16:AN16"/>
  </mergeCells>
  <phoneticPr fontId="1"/>
  <dataValidations count="2">
    <dataValidation type="list" allowBlank="1" showInputMessage="1" showErrorMessage="1" sqref="M41:N55" xr:uid="{00000000-0002-0000-0100-000000000000}">
      <formula1>"○"</formula1>
    </dataValidation>
    <dataValidation type="list" allowBlank="1" showInputMessage="1" showErrorMessage="1" sqref="R41:R55 U41:U55 X41:X55 AI41:AI53 AL41:AL53" xr:uid="{00000000-0002-0000-0100-000001000000}">
      <formula1>"□,■"</formula1>
    </dataValidation>
  </dataValidations>
  <printOptions horizontalCentered="1"/>
  <pageMargins left="0.23622047244094499" right="0.23622047244094499" top="0.74803149606299202" bottom="0.35433070866141703" header="0.31496062992126" footer="0.31496062992126"/>
  <pageSetup paperSize="9" scale="5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21"/>
  <sheetViews>
    <sheetView tabSelected="1" view="pageBreakPreview" zoomScale="70" zoomScaleNormal="70" zoomScaleSheetLayoutView="70" workbookViewId="0">
      <selection activeCell="K19" sqref="K19"/>
    </sheetView>
  </sheetViews>
  <sheetFormatPr defaultRowHeight="14.5"/>
  <cols>
    <col min="1" max="2" width="4.26953125" style="114" customWidth="1"/>
    <col min="3" max="3" width="25" style="113" customWidth="1"/>
    <col min="4" max="4" width="4.90625" style="113" customWidth="1"/>
    <col min="5" max="5" width="41.6328125" style="113" customWidth="1"/>
    <col min="6" max="6" width="4.90625" style="113" customWidth="1"/>
    <col min="7" max="7" width="19.6328125" style="113" customWidth="1"/>
    <col min="8" max="8" width="33.90625" style="113" customWidth="1"/>
    <col min="9" max="24" width="5.36328125" style="113" customWidth="1"/>
    <col min="25" max="32" width="4.90625" style="113" customWidth="1"/>
    <col min="33" max="256" width="9" style="113"/>
    <col min="257" max="258" width="4.26953125" style="113" customWidth="1"/>
    <col min="259" max="259" width="25" style="113" customWidth="1"/>
    <col min="260" max="260" width="4.90625" style="113" customWidth="1"/>
    <col min="261" max="261" width="41.6328125" style="113" customWidth="1"/>
    <col min="262" max="262" width="4.90625" style="113" customWidth="1"/>
    <col min="263" max="263" width="19.6328125" style="113" customWidth="1"/>
    <col min="264" max="264" width="33.90625" style="113" customWidth="1"/>
    <col min="265" max="280" width="5.36328125" style="113" customWidth="1"/>
    <col min="281" max="288" width="4.90625" style="113" customWidth="1"/>
    <col min="289" max="512" width="9" style="113"/>
    <col min="513" max="514" width="4.26953125" style="113" customWidth="1"/>
    <col min="515" max="515" width="25" style="113" customWidth="1"/>
    <col min="516" max="516" width="4.90625" style="113" customWidth="1"/>
    <col min="517" max="517" width="41.6328125" style="113" customWidth="1"/>
    <col min="518" max="518" width="4.90625" style="113" customWidth="1"/>
    <col min="519" max="519" width="19.6328125" style="113" customWidth="1"/>
    <col min="520" max="520" width="33.90625" style="113" customWidth="1"/>
    <col min="521" max="536" width="5.36328125" style="113" customWidth="1"/>
    <col min="537" max="544" width="4.90625" style="113" customWidth="1"/>
    <col min="545" max="768" width="9" style="113"/>
    <col min="769" max="770" width="4.26953125" style="113" customWidth="1"/>
    <col min="771" max="771" width="25" style="113" customWidth="1"/>
    <col min="772" max="772" width="4.90625" style="113" customWidth="1"/>
    <col min="773" max="773" width="41.6328125" style="113" customWidth="1"/>
    <col min="774" max="774" width="4.90625" style="113" customWidth="1"/>
    <col min="775" max="775" width="19.6328125" style="113" customWidth="1"/>
    <col min="776" max="776" width="33.90625" style="113" customWidth="1"/>
    <col min="777" max="792" width="5.36328125" style="113" customWidth="1"/>
    <col min="793" max="800" width="4.90625" style="113" customWidth="1"/>
    <col min="801" max="1024" width="9" style="113"/>
    <col min="1025" max="1026" width="4.26953125" style="113" customWidth="1"/>
    <col min="1027" max="1027" width="25" style="113" customWidth="1"/>
    <col min="1028" max="1028" width="4.90625" style="113" customWidth="1"/>
    <col min="1029" max="1029" width="41.6328125" style="113" customWidth="1"/>
    <col min="1030" max="1030" width="4.90625" style="113" customWidth="1"/>
    <col min="1031" max="1031" width="19.6328125" style="113" customWidth="1"/>
    <col min="1032" max="1032" width="33.90625" style="113" customWidth="1"/>
    <col min="1033" max="1048" width="5.36328125" style="113" customWidth="1"/>
    <col min="1049" max="1056" width="4.90625" style="113" customWidth="1"/>
    <col min="1057" max="1280" width="9" style="113"/>
    <col min="1281" max="1282" width="4.26953125" style="113" customWidth="1"/>
    <col min="1283" max="1283" width="25" style="113" customWidth="1"/>
    <col min="1284" max="1284" width="4.90625" style="113" customWidth="1"/>
    <col min="1285" max="1285" width="41.6328125" style="113" customWidth="1"/>
    <col min="1286" max="1286" width="4.90625" style="113" customWidth="1"/>
    <col min="1287" max="1287" width="19.6328125" style="113" customWidth="1"/>
    <col min="1288" max="1288" width="33.90625" style="113" customWidth="1"/>
    <col min="1289" max="1304" width="5.36328125" style="113" customWidth="1"/>
    <col min="1305" max="1312" width="4.90625" style="113" customWidth="1"/>
    <col min="1313" max="1536" width="9" style="113"/>
    <col min="1537" max="1538" width="4.26953125" style="113" customWidth="1"/>
    <col min="1539" max="1539" width="25" style="113" customWidth="1"/>
    <col min="1540" max="1540" width="4.90625" style="113" customWidth="1"/>
    <col min="1541" max="1541" width="41.6328125" style="113" customWidth="1"/>
    <col min="1542" max="1542" width="4.90625" style="113" customWidth="1"/>
    <col min="1543" max="1543" width="19.6328125" style="113" customWidth="1"/>
    <col min="1544" max="1544" width="33.90625" style="113" customWidth="1"/>
    <col min="1545" max="1560" width="5.36328125" style="113" customWidth="1"/>
    <col min="1561" max="1568" width="4.90625" style="113" customWidth="1"/>
    <col min="1569" max="1792" width="9" style="113"/>
    <col min="1793" max="1794" width="4.26953125" style="113" customWidth="1"/>
    <col min="1795" max="1795" width="25" style="113" customWidth="1"/>
    <col min="1796" max="1796" width="4.90625" style="113" customWidth="1"/>
    <col min="1797" max="1797" width="41.6328125" style="113" customWidth="1"/>
    <col min="1798" max="1798" width="4.90625" style="113" customWidth="1"/>
    <col min="1799" max="1799" width="19.6328125" style="113" customWidth="1"/>
    <col min="1800" max="1800" width="33.90625" style="113" customWidth="1"/>
    <col min="1801" max="1816" width="5.36328125" style="113" customWidth="1"/>
    <col min="1817" max="1824" width="4.90625" style="113" customWidth="1"/>
    <col min="1825" max="2048" width="9" style="113"/>
    <col min="2049" max="2050" width="4.26953125" style="113" customWidth="1"/>
    <col min="2051" max="2051" width="25" style="113" customWidth="1"/>
    <col min="2052" max="2052" width="4.90625" style="113" customWidth="1"/>
    <col min="2053" max="2053" width="41.6328125" style="113" customWidth="1"/>
    <col min="2054" max="2054" width="4.90625" style="113" customWidth="1"/>
    <col min="2055" max="2055" width="19.6328125" style="113" customWidth="1"/>
    <col min="2056" max="2056" width="33.90625" style="113" customWidth="1"/>
    <col min="2057" max="2072" width="5.36328125" style="113" customWidth="1"/>
    <col min="2073" max="2080" width="4.90625" style="113" customWidth="1"/>
    <col min="2081" max="2304" width="9" style="113"/>
    <col min="2305" max="2306" width="4.26953125" style="113" customWidth="1"/>
    <col min="2307" max="2307" width="25" style="113" customWidth="1"/>
    <col min="2308" max="2308" width="4.90625" style="113" customWidth="1"/>
    <col min="2309" max="2309" width="41.6328125" style="113" customWidth="1"/>
    <col min="2310" max="2310" width="4.90625" style="113" customWidth="1"/>
    <col min="2311" max="2311" width="19.6328125" style="113" customWidth="1"/>
    <col min="2312" max="2312" width="33.90625" style="113" customWidth="1"/>
    <col min="2313" max="2328" width="5.36328125" style="113" customWidth="1"/>
    <col min="2329" max="2336" width="4.90625" style="113" customWidth="1"/>
    <col min="2337" max="2560" width="9" style="113"/>
    <col min="2561" max="2562" width="4.26953125" style="113" customWidth="1"/>
    <col min="2563" max="2563" width="25" style="113" customWidth="1"/>
    <col min="2564" max="2564" width="4.90625" style="113" customWidth="1"/>
    <col min="2565" max="2565" width="41.6328125" style="113" customWidth="1"/>
    <col min="2566" max="2566" width="4.90625" style="113" customWidth="1"/>
    <col min="2567" max="2567" width="19.6328125" style="113" customWidth="1"/>
    <col min="2568" max="2568" width="33.90625" style="113" customWidth="1"/>
    <col min="2569" max="2584" width="5.36328125" style="113" customWidth="1"/>
    <col min="2585" max="2592" width="4.90625" style="113" customWidth="1"/>
    <col min="2593" max="2816" width="9" style="113"/>
    <col min="2817" max="2818" width="4.26953125" style="113" customWidth="1"/>
    <col min="2819" max="2819" width="25" style="113" customWidth="1"/>
    <col min="2820" max="2820" width="4.90625" style="113" customWidth="1"/>
    <col min="2821" max="2821" width="41.6328125" style="113" customWidth="1"/>
    <col min="2822" max="2822" width="4.90625" style="113" customWidth="1"/>
    <col min="2823" max="2823" width="19.6328125" style="113" customWidth="1"/>
    <col min="2824" max="2824" width="33.90625" style="113" customWidth="1"/>
    <col min="2825" max="2840" width="5.36328125" style="113" customWidth="1"/>
    <col min="2841" max="2848" width="4.90625" style="113" customWidth="1"/>
    <col min="2849" max="3072" width="9" style="113"/>
    <col min="3073" max="3074" width="4.26953125" style="113" customWidth="1"/>
    <col min="3075" max="3075" width="25" style="113" customWidth="1"/>
    <col min="3076" max="3076" width="4.90625" style="113" customWidth="1"/>
    <col min="3077" max="3077" width="41.6328125" style="113" customWidth="1"/>
    <col min="3078" max="3078" width="4.90625" style="113" customWidth="1"/>
    <col min="3079" max="3079" width="19.6328125" style="113" customWidth="1"/>
    <col min="3080" max="3080" width="33.90625" style="113" customWidth="1"/>
    <col min="3081" max="3096" width="5.36328125" style="113" customWidth="1"/>
    <col min="3097" max="3104" width="4.90625" style="113" customWidth="1"/>
    <col min="3105" max="3328" width="9" style="113"/>
    <col min="3329" max="3330" width="4.26953125" style="113" customWidth="1"/>
    <col min="3331" max="3331" width="25" style="113" customWidth="1"/>
    <col min="3332" max="3332" width="4.90625" style="113" customWidth="1"/>
    <col min="3333" max="3333" width="41.6328125" style="113" customWidth="1"/>
    <col min="3334" max="3334" width="4.90625" style="113" customWidth="1"/>
    <col min="3335" max="3335" width="19.6328125" style="113" customWidth="1"/>
    <col min="3336" max="3336" width="33.90625" style="113" customWidth="1"/>
    <col min="3337" max="3352" width="5.36328125" style="113" customWidth="1"/>
    <col min="3353" max="3360" width="4.90625" style="113" customWidth="1"/>
    <col min="3361" max="3584" width="9" style="113"/>
    <col min="3585" max="3586" width="4.26953125" style="113" customWidth="1"/>
    <col min="3587" max="3587" width="25" style="113" customWidth="1"/>
    <col min="3588" max="3588" width="4.90625" style="113" customWidth="1"/>
    <col min="3589" max="3589" width="41.6328125" style="113" customWidth="1"/>
    <col min="3590" max="3590" width="4.90625" style="113" customWidth="1"/>
    <col min="3591" max="3591" width="19.6328125" style="113" customWidth="1"/>
    <col min="3592" max="3592" width="33.90625" style="113" customWidth="1"/>
    <col min="3593" max="3608" width="5.36328125" style="113" customWidth="1"/>
    <col min="3609" max="3616" width="4.90625" style="113" customWidth="1"/>
    <col min="3617" max="3840" width="9" style="113"/>
    <col min="3841" max="3842" width="4.26953125" style="113" customWidth="1"/>
    <col min="3843" max="3843" width="25" style="113" customWidth="1"/>
    <col min="3844" max="3844" width="4.90625" style="113" customWidth="1"/>
    <col min="3845" max="3845" width="41.6328125" style="113" customWidth="1"/>
    <col min="3846" max="3846" width="4.90625" style="113" customWidth="1"/>
    <col min="3847" max="3847" width="19.6328125" style="113" customWidth="1"/>
    <col min="3848" max="3848" width="33.90625" style="113" customWidth="1"/>
    <col min="3849" max="3864" width="5.36328125" style="113" customWidth="1"/>
    <col min="3865" max="3872" width="4.90625" style="113" customWidth="1"/>
    <col min="3873" max="4096" width="9" style="113"/>
    <col min="4097" max="4098" width="4.26953125" style="113" customWidth="1"/>
    <col min="4099" max="4099" width="25" style="113" customWidth="1"/>
    <col min="4100" max="4100" width="4.90625" style="113" customWidth="1"/>
    <col min="4101" max="4101" width="41.6328125" style="113" customWidth="1"/>
    <col min="4102" max="4102" width="4.90625" style="113" customWidth="1"/>
    <col min="4103" max="4103" width="19.6328125" style="113" customWidth="1"/>
    <col min="4104" max="4104" width="33.90625" style="113" customWidth="1"/>
    <col min="4105" max="4120" width="5.36328125" style="113" customWidth="1"/>
    <col min="4121" max="4128" width="4.90625" style="113" customWidth="1"/>
    <col min="4129" max="4352" width="9" style="113"/>
    <col min="4353" max="4354" width="4.26953125" style="113" customWidth="1"/>
    <col min="4355" max="4355" width="25" style="113" customWidth="1"/>
    <col min="4356" max="4356" width="4.90625" style="113" customWidth="1"/>
    <col min="4357" max="4357" width="41.6328125" style="113" customWidth="1"/>
    <col min="4358" max="4358" width="4.90625" style="113" customWidth="1"/>
    <col min="4359" max="4359" width="19.6328125" style="113" customWidth="1"/>
    <col min="4360" max="4360" width="33.90625" style="113" customWidth="1"/>
    <col min="4361" max="4376" width="5.36328125" style="113" customWidth="1"/>
    <col min="4377" max="4384" width="4.90625" style="113" customWidth="1"/>
    <col min="4385" max="4608" width="9" style="113"/>
    <col min="4609" max="4610" width="4.26953125" style="113" customWidth="1"/>
    <col min="4611" max="4611" width="25" style="113" customWidth="1"/>
    <col min="4612" max="4612" width="4.90625" style="113" customWidth="1"/>
    <col min="4613" max="4613" width="41.6328125" style="113" customWidth="1"/>
    <col min="4614" max="4614" width="4.90625" style="113" customWidth="1"/>
    <col min="4615" max="4615" width="19.6328125" style="113" customWidth="1"/>
    <col min="4616" max="4616" width="33.90625" style="113" customWidth="1"/>
    <col min="4617" max="4632" width="5.36328125" style="113" customWidth="1"/>
    <col min="4633" max="4640" width="4.90625" style="113" customWidth="1"/>
    <col min="4641" max="4864" width="9" style="113"/>
    <col min="4865" max="4866" width="4.26953125" style="113" customWidth="1"/>
    <col min="4867" max="4867" width="25" style="113" customWidth="1"/>
    <col min="4868" max="4868" width="4.90625" style="113" customWidth="1"/>
    <col min="4869" max="4869" width="41.6328125" style="113" customWidth="1"/>
    <col min="4870" max="4870" width="4.90625" style="113" customWidth="1"/>
    <col min="4871" max="4871" width="19.6328125" style="113" customWidth="1"/>
    <col min="4872" max="4872" width="33.90625" style="113" customWidth="1"/>
    <col min="4873" max="4888" width="5.36328125" style="113" customWidth="1"/>
    <col min="4889" max="4896" width="4.90625" style="113" customWidth="1"/>
    <col min="4897" max="5120" width="9" style="113"/>
    <col min="5121" max="5122" width="4.26953125" style="113" customWidth="1"/>
    <col min="5123" max="5123" width="25" style="113" customWidth="1"/>
    <col min="5124" max="5124" width="4.90625" style="113" customWidth="1"/>
    <col min="5125" max="5125" width="41.6328125" style="113" customWidth="1"/>
    <col min="5126" max="5126" width="4.90625" style="113" customWidth="1"/>
    <col min="5127" max="5127" width="19.6328125" style="113" customWidth="1"/>
    <col min="5128" max="5128" width="33.90625" style="113" customWidth="1"/>
    <col min="5129" max="5144" width="5.36328125" style="113" customWidth="1"/>
    <col min="5145" max="5152" width="4.90625" style="113" customWidth="1"/>
    <col min="5153" max="5376" width="9" style="113"/>
    <col min="5377" max="5378" width="4.26953125" style="113" customWidth="1"/>
    <col min="5379" max="5379" width="25" style="113" customWidth="1"/>
    <col min="5380" max="5380" width="4.90625" style="113" customWidth="1"/>
    <col min="5381" max="5381" width="41.6328125" style="113" customWidth="1"/>
    <col min="5382" max="5382" width="4.90625" style="113" customWidth="1"/>
    <col min="5383" max="5383" width="19.6328125" style="113" customWidth="1"/>
    <col min="5384" max="5384" width="33.90625" style="113" customWidth="1"/>
    <col min="5385" max="5400" width="5.36328125" style="113" customWidth="1"/>
    <col min="5401" max="5408" width="4.90625" style="113" customWidth="1"/>
    <col min="5409" max="5632" width="9" style="113"/>
    <col min="5633" max="5634" width="4.26953125" style="113" customWidth="1"/>
    <col min="5635" max="5635" width="25" style="113" customWidth="1"/>
    <col min="5636" max="5636" width="4.90625" style="113" customWidth="1"/>
    <col min="5637" max="5637" width="41.6328125" style="113" customWidth="1"/>
    <col min="5638" max="5638" width="4.90625" style="113" customWidth="1"/>
    <col min="5639" max="5639" width="19.6328125" style="113" customWidth="1"/>
    <col min="5640" max="5640" width="33.90625" style="113" customWidth="1"/>
    <col min="5641" max="5656" width="5.36328125" style="113" customWidth="1"/>
    <col min="5657" max="5664" width="4.90625" style="113" customWidth="1"/>
    <col min="5665" max="5888" width="9" style="113"/>
    <col min="5889" max="5890" width="4.26953125" style="113" customWidth="1"/>
    <col min="5891" max="5891" width="25" style="113" customWidth="1"/>
    <col min="5892" max="5892" width="4.90625" style="113" customWidth="1"/>
    <col min="5893" max="5893" width="41.6328125" style="113" customWidth="1"/>
    <col min="5894" max="5894" width="4.90625" style="113" customWidth="1"/>
    <col min="5895" max="5895" width="19.6328125" style="113" customWidth="1"/>
    <col min="5896" max="5896" width="33.90625" style="113" customWidth="1"/>
    <col min="5897" max="5912" width="5.36328125" style="113" customWidth="1"/>
    <col min="5913" max="5920" width="4.90625" style="113" customWidth="1"/>
    <col min="5921" max="6144" width="9" style="113"/>
    <col min="6145" max="6146" width="4.26953125" style="113" customWidth="1"/>
    <col min="6147" max="6147" width="25" style="113" customWidth="1"/>
    <col min="6148" max="6148" width="4.90625" style="113" customWidth="1"/>
    <col min="6149" max="6149" width="41.6328125" style="113" customWidth="1"/>
    <col min="6150" max="6150" width="4.90625" style="113" customWidth="1"/>
    <col min="6151" max="6151" width="19.6328125" style="113" customWidth="1"/>
    <col min="6152" max="6152" width="33.90625" style="113" customWidth="1"/>
    <col min="6153" max="6168" width="5.36328125" style="113" customWidth="1"/>
    <col min="6169" max="6176" width="4.90625" style="113" customWidth="1"/>
    <col min="6177" max="6400" width="9" style="113"/>
    <col min="6401" max="6402" width="4.26953125" style="113" customWidth="1"/>
    <col min="6403" max="6403" width="25" style="113" customWidth="1"/>
    <col min="6404" max="6404" width="4.90625" style="113" customWidth="1"/>
    <col min="6405" max="6405" width="41.6328125" style="113" customWidth="1"/>
    <col min="6406" max="6406" width="4.90625" style="113" customWidth="1"/>
    <col min="6407" max="6407" width="19.6328125" style="113" customWidth="1"/>
    <col min="6408" max="6408" width="33.90625" style="113" customWidth="1"/>
    <col min="6409" max="6424" width="5.36328125" style="113" customWidth="1"/>
    <col min="6425" max="6432" width="4.90625" style="113" customWidth="1"/>
    <col min="6433" max="6656" width="9" style="113"/>
    <col min="6657" max="6658" width="4.26953125" style="113" customWidth="1"/>
    <col min="6659" max="6659" width="25" style="113" customWidth="1"/>
    <col min="6660" max="6660" width="4.90625" style="113" customWidth="1"/>
    <col min="6661" max="6661" width="41.6328125" style="113" customWidth="1"/>
    <col min="6662" max="6662" width="4.90625" style="113" customWidth="1"/>
    <col min="6663" max="6663" width="19.6328125" style="113" customWidth="1"/>
    <col min="6664" max="6664" width="33.90625" style="113" customWidth="1"/>
    <col min="6665" max="6680" width="5.36328125" style="113" customWidth="1"/>
    <col min="6681" max="6688" width="4.90625" style="113" customWidth="1"/>
    <col min="6689" max="6912" width="9" style="113"/>
    <col min="6913" max="6914" width="4.26953125" style="113" customWidth="1"/>
    <col min="6915" max="6915" width="25" style="113" customWidth="1"/>
    <col min="6916" max="6916" width="4.90625" style="113" customWidth="1"/>
    <col min="6917" max="6917" width="41.6328125" style="113" customWidth="1"/>
    <col min="6918" max="6918" width="4.90625" style="113" customWidth="1"/>
    <col min="6919" max="6919" width="19.6328125" style="113" customWidth="1"/>
    <col min="6920" max="6920" width="33.90625" style="113" customWidth="1"/>
    <col min="6921" max="6936" width="5.36328125" style="113" customWidth="1"/>
    <col min="6937" max="6944" width="4.90625" style="113" customWidth="1"/>
    <col min="6945" max="7168" width="9" style="113"/>
    <col min="7169" max="7170" width="4.26953125" style="113" customWidth="1"/>
    <col min="7171" max="7171" width="25" style="113" customWidth="1"/>
    <col min="7172" max="7172" width="4.90625" style="113" customWidth="1"/>
    <col min="7173" max="7173" width="41.6328125" style="113" customWidth="1"/>
    <col min="7174" max="7174" width="4.90625" style="113" customWidth="1"/>
    <col min="7175" max="7175" width="19.6328125" style="113" customWidth="1"/>
    <col min="7176" max="7176" width="33.90625" style="113" customWidth="1"/>
    <col min="7177" max="7192" width="5.36328125" style="113" customWidth="1"/>
    <col min="7193" max="7200" width="4.90625" style="113" customWidth="1"/>
    <col min="7201" max="7424" width="9" style="113"/>
    <col min="7425" max="7426" width="4.26953125" style="113" customWidth="1"/>
    <col min="7427" max="7427" width="25" style="113" customWidth="1"/>
    <col min="7428" max="7428" width="4.90625" style="113" customWidth="1"/>
    <col min="7429" max="7429" width="41.6328125" style="113" customWidth="1"/>
    <col min="7430" max="7430" width="4.90625" style="113" customWidth="1"/>
    <col min="7431" max="7431" width="19.6328125" style="113" customWidth="1"/>
    <col min="7432" max="7432" width="33.90625" style="113" customWidth="1"/>
    <col min="7433" max="7448" width="5.36328125" style="113" customWidth="1"/>
    <col min="7449" max="7456" width="4.90625" style="113" customWidth="1"/>
    <col min="7457" max="7680" width="9" style="113"/>
    <col min="7681" max="7682" width="4.26953125" style="113" customWidth="1"/>
    <col min="7683" max="7683" width="25" style="113" customWidth="1"/>
    <col min="7684" max="7684" width="4.90625" style="113" customWidth="1"/>
    <col min="7685" max="7685" width="41.6328125" style="113" customWidth="1"/>
    <col min="7686" max="7686" width="4.90625" style="113" customWidth="1"/>
    <col min="7687" max="7687" width="19.6328125" style="113" customWidth="1"/>
    <col min="7688" max="7688" width="33.90625" style="113" customWidth="1"/>
    <col min="7689" max="7704" width="5.36328125" style="113" customWidth="1"/>
    <col min="7705" max="7712" width="4.90625" style="113" customWidth="1"/>
    <col min="7713" max="7936" width="9" style="113"/>
    <col min="7937" max="7938" width="4.26953125" style="113" customWidth="1"/>
    <col min="7939" max="7939" width="25" style="113" customWidth="1"/>
    <col min="7940" max="7940" width="4.90625" style="113" customWidth="1"/>
    <col min="7941" max="7941" width="41.6328125" style="113" customWidth="1"/>
    <col min="7942" max="7942" width="4.90625" style="113" customWidth="1"/>
    <col min="7943" max="7943" width="19.6328125" style="113" customWidth="1"/>
    <col min="7944" max="7944" width="33.90625" style="113" customWidth="1"/>
    <col min="7945" max="7960" width="5.36328125" style="113" customWidth="1"/>
    <col min="7961" max="7968" width="4.90625" style="113" customWidth="1"/>
    <col min="7969" max="8192" width="9" style="113"/>
    <col min="8193" max="8194" width="4.26953125" style="113" customWidth="1"/>
    <col min="8195" max="8195" width="25" style="113" customWidth="1"/>
    <col min="8196" max="8196" width="4.90625" style="113" customWidth="1"/>
    <col min="8197" max="8197" width="41.6328125" style="113" customWidth="1"/>
    <col min="8198" max="8198" width="4.90625" style="113" customWidth="1"/>
    <col min="8199" max="8199" width="19.6328125" style="113" customWidth="1"/>
    <col min="8200" max="8200" width="33.90625" style="113" customWidth="1"/>
    <col min="8201" max="8216" width="5.36328125" style="113" customWidth="1"/>
    <col min="8217" max="8224" width="4.90625" style="113" customWidth="1"/>
    <col min="8225" max="8448" width="9" style="113"/>
    <col min="8449" max="8450" width="4.26953125" style="113" customWidth="1"/>
    <col min="8451" max="8451" width="25" style="113" customWidth="1"/>
    <col min="8452" max="8452" width="4.90625" style="113" customWidth="1"/>
    <col min="8453" max="8453" width="41.6328125" style="113" customWidth="1"/>
    <col min="8454" max="8454" width="4.90625" style="113" customWidth="1"/>
    <col min="8455" max="8455" width="19.6328125" style="113" customWidth="1"/>
    <col min="8456" max="8456" width="33.90625" style="113" customWidth="1"/>
    <col min="8457" max="8472" width="5.36328125" style="113" customWidth="1"/>
    <col min="8473" max="8480" width="4.90625" style="113" customWidth="1"/>
    <col min="8481" max="8704" width="9" style="113"/>
    <col min="8705" max="8706" width="4.26953125" style="113" customWidth="1"/>
    <col min="8707" max="8707" width="25" style="113" customWidth="1"/>
    <col min="8708" max="8708" width="4.90625" style="113" customWidth="1"/>
    <col min="8709" max="8709" width="41.6328125" style="113" customWidth="1"/>
    <col min="8710" max="8710" width="4.90625" style="113" customWidth="1"/>
    <col min="8711" max="8711" width="19.6328125" style="113" customWidth="1"/>
    <col min="8712" max="8712" width="33.90625" style="113" customWidth="1"/>
    <col min="8713" max="8728" width="5.36328125" style="113" customWidth="1"/>
    <col min="8729" max="8736" width="4.90625" style="113" customWidth="1"/>
    <col min="8737" max="8960" width="9" style="113"/>
    <col min="8961" max="8962" width="4.26953125" style="113" customWidth="1"/>
    <col min="8963" max="8963" width="25" style="113" customWidth="1"/>
    <col min="8964" max="8964" width="4.90625" style="113" customWidth="1"/>
    <col min="8965" max="8965" width="41.6328125" style="113" customWidth="1"/>
    <col min="8966" max="8966" width="4.90625" style="113" customWidth="1"/>
    <col min="8967" max="8967" width="19.6328125" style="113" customWidth="1"/>
    <col min="8968" max="8968" width="33.90625" style="113" customWidth="1"/>
    <col min="8969" max="8984" width="5.36328125" style="113" customWidth="1"/>
    <col min="8985" max="8992" width="4.90625" style="113" customWidth="1"/>
    <col min="8993" max="9216" width="9" style="113"/>
    <col min="9217" max="9218" width="4.26953125" style="113" customWidth="1"/>
    <col min="9219" max="9219" width="25" style="113" customWidth="1"/>
    <col min="9220" max="9220" width="4.90625" style="113" customWidth="1"/>
    <col min="9221" max="9221" width="41.6328125" style="113" customWidth="1"/>
    <col min="9222" max="9222" width="4.90625" style="113" customWidth="1"/>
    <col min="9223" max="9223" width="19.6328125" style="113" customWidth="1"/>
    <col min="9224" max="9224" width="33.90625" style="113" customWidth="1"/>
    <col min="9225" max="9240" width="5.36328125" style="113" customWidth="1"/>
    <col min="9241" max="9248" width="4.90625" style="113" customWidth="1"/>
    <col min="9249" max="9472" width="9" style="113"/>
    <col min="9473" max="9474" width="4.26953125" style="113" customWidth="1"/>
    <col min="9475" max="9475" width="25" style="113" customWidth="1"/>
    <col min="9476" max="9476" width="4.90625" style="113" customWidth="1"/>
    <col min="9477" max="9477" width="41.6328125" style="113" customWidth="1"/>
    <col min="9478" max="9478" width="4.90625" style="113" customWidth="1"/>
    <col min="9479" max="9479" width="19.6328125" style="113" customWidth="1"/>
    <col min="9480" max="9480" width="33.90625" style="113" customWidth="1"/>
    <col min="9481" max="9496" width="5.36328125" style="113" customWidth="1"/>
    <col min="9497" max="9504" width="4.90625" style="113" customWidth="1"/>
    <col min="9505" max="9728" width="9" style="113"/>
    <col min="9729" max="9730" width="4.26953125" style="113" customWidth="1"/>
    <col min="9731" max="9731" width="25" style="113" customWidth="1"/>
    <col min="9732" max="9732" width="4.90625" style="113" customWidth="1"/>
    <col min="9733" max="9733" width="41.6328125" style="113" customWidth="1"/>
    <col min="9734" max="9734" width="4.90625" style="113" customWidth="1"/>
    <col min="9735" max="9735" width="19.6328125" style="113" customWidth="1"/>
    <col min="9736" max="9736" width="33.90625" style="113" customWidth="1"/>
    <col min="9737" max="9752" width="5.36328125" style="113" customWidth="1"/>
    <col min="9753" max="9760" width="4.90625" style="113" customWidth="1"/>
    <col min="9761" max="9984" width="9" style="113"/>
    <col min="9985" max="9986" width="4.26953125" style="113" customWidth="1"/>
    <col min="9987" max="9987" width="25" style="113" customWidth="1"/>
    <col min="9988" max="9988" width="4.90625" style="113" customWidth="1"/>
    <col min="9989" max="9989" width="41.6328125" style="113" customWidth="1"/>
    <col min="9990" max="9990" width="4.90625" style="113" customWidth="1"/>
    <col min="9991" max="9991" width="19.6328125" style="113" customWidth="1"/>
    <col min="9992" max="9992" width="33.90625" style="113" customWidth="1"/>
    <col min="9993" max="10008" width="5.36328125" style="113" customWidth="1"/>
    <col min="10009" max="10016" width="4.90625" style="113" customWidth="1"/>
    <col min="10017" max="10240" width="9" style="113"/>
    <col min="10241" max="10242" width="4.26953125" style="113" customWidth="1"/>
    <col min="10243" max="10243" width="25" style="113" customWidth="1"/>
    <col min="10244" max="10244" width="4.90625" style="113" customWidth="1"/>
    <col min="10245" max="10245" width="41.6328125" style="113" customWidth="1"/>
    <col min="10246" max="10246" width="4.90625" style="113" customWidth="1"/>
    <col min="10247" max="10247" width="19.6328125" style="113" customWidth="1"/>
    <col min="10248" max="10248" width="33.90625" style="113" customWidth="1"/>
    <col min="10249" max="10264" width="5.36328125" style="113" customWidth="1"/>
    <col min="10265" max="10272" width="4.90625" style="113" customWidth="1"/>
    <col min="10273" max="10496" width="9" style="113"/>
    <col min="10497" max="10498" width="4.26953125" style="113" customWidth="1"/>
    <col min="10499" max="10499" width="25" style="113" customWidth="1"/>
    <col min="10500" max="10500" width="4.90625" style="113" customWidth="1"/>
    <col min="10501" max="10501" width="41.6328125" style="113" customWidth="1"/>
    <col min="10502" max="10502" width="4.90625" style="113" customWidth="1"/>
    <col min="10503" max="10503" width="19.6328125" style="113" customWidth="1"/>
    <col min="10504" max="10504" width="33.90625" style="113" customWidth="1"/>
    <col min="10505" max="10520" width="5.36328125" style="113" customWidth="1"/>
    <col min="10521" max="10528" width="4.90625" style="113" customWidth="1"/>
    <col min="10529" max="10752" width="9" style="113"/>
    <col min="10753" max="10754" width="4.26953125" style="113" customWidth="1"/>
    <col min="10755" max="10755" width="25" style="113" customWidth="1"/>
    <col min="10756" max="10756" width="4.90625" style="113" customWidth="1"/>
    <col min="10757" max="10757" width="41.6328125" style="113" customWidth="1"/>
    <col min="10758" max="10758" width="4.90625" style="113" customWidth="1"/>
    <col min="10759" max="10759" width="19.6328125" style="113" customWidth="1"/>
    <col min="10760" max="10760" width="33.90625" style="113" customWidth="1"/>
    <col min="10761" max="10776" width="5.36328125" style="113" customWidth="1"/>
    <col min="10777" max="10784" width="4.90625" style="113" customWidth="1"/>
    <col min="10785" max="11008" width="9" style="113"/>
    <col min="11009" max="11010" width="4.26953125" style="113" customWidth="1"/>
    <col min="11011" max="11011" width="25" style="113" customWidth="1"/>
    <col min="11012" max="11012" width="4.90625" style="113" customWidth="1"/>
    <col min="11013" max="11013" width="41.6328125" style="113" customWidth="1"/>
    <col min="11014" max="11014" width="4.90625" style="113" customWidth="1"/>
    <col min="11015" max="11015" width="19.6328125" style="113" customWidth="1"/>
    <col min="11016" max="11016" width="33.90625" style="113" customWidth="1"/>
    <col min="11017" max="11032" width="5.36328125" style="113" customWidth="1"/>
    <col min="11033" max="11040" width="4.90625" style="113" customWidth="1"/>
    <col min="11041" max="11264" width="9" style="113"/>
    <col min="11265" max="11266" width="4.26953125" style="113" customWidth="1"/>
    <col min="11267" max="11267" width="25" style="113" customWidth="1"/>
    <col min="11268" max="11268" width="4.90625" style="113" customWidth="1"/>
    <col min="11269" max="11269" width="41.6328125" style="113" customWidth="1"/>
    <col min="11270" max="11270" width="4.90625" style="113" customWidth="1"/>
    <col min="11271" max="11271" width="19.6328125" style="113" customWidth="1"/>
    <col min="11272" max="11272" width="33.90625" style="113" customWidth="1"/>
    <col min="11273" max="11288" width="5.36328125" style="113" customWidth="1"/>
    <col min="11289" max="11296" width="4.90625" style="113" customWidth="1"/>
    <col min="11297" max="11520" width="9" style="113"/>
    <col min="11521" max="11522" width="4.26953125" style="113" customWidth="1"/>
    <col min="11523" max="11523" width="25" style="113" customWidth="1"/>
    <col min="11524" max="11524" width="4.90625" style="113" customWidth="1"/>
    <col min="11525" max="11525" width="41.6328125" style="113" customWidth="1"/>
    <col min="11526" max="11526" width="4.90625" style="113" customWidth="1"/>
    <col min="11527" max="11527" width="19.6328125" style="113" customWidth="1"/>
    <col min="11528" max="11528" width="33.90625" style="113" customWidth="1"/>
    <col min="11529" max="11544" width="5.36328125" style="113" customWidth="1"/>
    <col min="11545" max="11552" width="4.90625" style="113" customWidth="1"/>
    <col min="11553" max="11776" width="9" style="113"/>
    <col min="11777" max="11778" width="4.26953125" style="113" customWidth="1"/>
    <col min="11779" max="11779" width="25" style="113" customWidth="1"/>
    <col min="11780" max="11780" width="4.90625" style="113" customWidth="1"/>
    <col min="11781" max="11781" width="41.6328125" style="113" customWidth="1"/>
    <col min="11782" max="11782" width="4.90625" style="113" customWidth="1"/>
    <col min="11783" max="11783" width="19.6328125" style="113" customWidth="1"/>
    <col min="11784" max="11784" width="33.90625" style="113" customWidth="1"/>
    <col min="11785" max="11800" width="5.36328125" style="113" customWidth="1"/>
    <col min="11801" max="11808" width="4.90625" style="113" customWidth="1"/>
    <col min="11809" max="12032" width="9" style="113"/>
    <col min="12033" max="12034" width="4.26953125" style="113" customWidth="1"/>
    <col min="12035" max="12035" width="25" style="113" customWidth="1"/>
    <col min="12036" max="12036" width="4.90625" style="113" customWidth="1"/>
    <col min="12037" max="12037" width="41.6328125" style="113" customWidth="1"/>
    <col min="12038" max="12038" width="4.90625" style="113" customWidth="1"/>
    <col min="12039" max="12039" width="19.6328125" style="113" customWidth="1"/>
    <col min="12040" max="12040" width="33.90625" style="113" customWidth="1"/>
    <col min="12041" max="12056" width="5.36328125" style="113" customWidth="1"/>
    <col min="12057" max="12064" width="4.90625" style="113" customWidth="1"/>
    <col min="12065" max="12288" width="9" style="113"/>
    <col min="12289" max="12290" width="4.26953125" style="113" customWidth="1"/>
    <col min="12291" max="12291" width="25" style="113" customWidth="1"/>
    <col min="12292" max="12292" width="4.90625" style="113" customWidth="1"/>
    <col min="12293" max="12293" width="41.6328125" style="113" customWidth="1"/>
    <col min="12294" max="12294" width="4.90625" style="113" customWidth="1"/>
    <col min="12295" max="12295" width="19.6328125" style="113" customWidth="1"/>
    <col min="12296" max="12296" width="33.90625" style="113" customWidth="1"/>
    <col min="12297" max="12312" width="5.36328125" style="113" customWidth="1"/>
    <col min="12313" max="12320" width="4.90625" style="113" customWidth="1"/>
    <col min="12321" max="12544" width="9" style="113"/>
    <col min="12545" max="12546" width="4.26953125" style="113" customWidth="1"/>
    <col min="12547" max="12547" width="25" style="113" customWidth="1"/>
    <col min="12548" max="12548" width="4.90625" style="113" customWidth="1"/>
    <col min="12549" max="12549" width="41.6328125" style="113" customWidth="1"/>
    <col min="12550" max="12550" width="4.90625" style="113" customWidth="1"/>
    <col min="12551" max="12551" width="19.6328125" style="113" customWidth="1"/>
    <col min="12552" max="12552" width="33.90625" style="113" customWidth="1"/>
    <col min="12553" max="12568" width="5.36328125" style="113" customWidth="1"/>
    <col min="12569" max="12576" width="4.90625" style="113" customWidth="1"/>
    <col min="12577" max="12800" width="9" style="113"/>
    <col min="12801" max="12802" width="4.26953125" style="113" customWidth="1"/>
    <col min="12803" max="12803" width="25" style="113" customWidth="1"/>
    <col min="12804" max="12804" width="4.90625" style="113" customWidth="1"/>
    <col min="12805" max="12805" width="41.6328125" style="113" customWidth="1"/>
    <col min="12806" max="12806" width="4.90625" style="113" customWidth="1"/>
    <col min="12807" max="12807" width="19.6328125" style="113" customWidth="1"/>
    <col min="12808" max="12808" width="33.90625" style="113" customWidth="1"/>
    <col min="12809" max="12824" width="5.36328125" style="113" customWidth="1"/>
    <col min="12825" max="12832" width="4.90625" style="113" customWidth="1"/>
    <col min="12833" max="13056" width="9" style="113"/>
    <col min="13057" max="13058" width="4.26953125" style="113" customWidth="1"/>
    <col min="13059" max="13059" width="25" style="113" customWidth="1"/>
    <col min="13060" max="13060" width="4.90625" style="113" customWidth="1"/>
    <col min="13061" max="13061" width="41.6328125" style="113" customWidth="1"/>
    <col min="13062" max="13062" width="4.90625" style="113" customWidth="1"/>
    <col min="13063" max="13063" width="19.6328125" style="113" customWidth="1"/>
    <col min="13064" max="13064" width="33.90625" style="113" customWidth="1"/>
    <col min="13065" max="13080" width="5.36328125" style="113" customWidth="1"/>
    <col min="13081" max="13088" width="4.90625" style="113" customWidth="1"/>
    <col min="13089" max="13312" width="9" style="113"/>
    <col min="13313" max="13314" width="4.26953125" style="113" customWidth="1"/>
    <col min="13315" max="13315" width="25" style="113" customWidth="1"/>
    <col min="13316" max="13316" width="4.90625" style="113" customWidth="1"/>
    <col min="13317" max="13317" width="41.6328125" style="113" customWidth="1"/>
    <col min="13318" max="13318" width="4.90625" style="113" customWidth="1"/>
    <col min="13319" max="13319" width="19.6328125" style="113" customWidth="1"/>
    <col min="13320" max="13320" width="33.90625" style="113" customWidth="1"/>
    <col min="13321" max="13336" width="5.36328125" style="113" customWidth="1"/>
    <col min="13337" max="13344" width="4.90625" style="113" customWidth="1"/>
    <col min="13345" max="13568" width="9" style="113"/>
    <col min="13569" max="13570" width="4.26953125" style="113" customWidth="1"/>
    <col min="13571" max="13571" width="25" style="113" customWidth="1"/>
    <col min="13572" max="13572" width="4.90625" style="113" customWidth="1"/>
    <col min="13573" max="13573" width="41.6328125" style="113" customWidth="1"/>
    <col min="13574" max="13574" width="4.90625" style="113" customWidth="1"/>
    <col min="13575" max="13575" width="19.6328125" style="113" customWidth="1"/>
    <col min="13576" max="13576" width="33.90625" style="113" customWidth="1"/>
    <col min="13577" max="13592" width="5.36328125" style="113" customWidth="1"/>
    <col min="13593" max="13600" width="4.90625" style="113" customWidth="1"/>
    <col min="13601" max="13824" width="9" style="113"/>
    <col min="13825" max="13826" width="4.26953125" style="113" customWidth="1"/>
    <col min="13827" max="13827" width="25" style="113" customWidth="1"/>
    <col min="13828" max="13828" width="4.90625" style="113" customWidth="1"/>
    <col min="13829" max="13829" width="41.6328125" style="113" customWidth="1"/>
    <col min="13830" max="13830" width="4.90625" style="113" customWidth="1"/>
    <col min="13831" max="13831" width="19.6328125" style="113" customWidth="1"/>
    <col min="13832" max="13832" width="33.90625" style="113" customWidth="1"/>
    <col min="13833" max="13848" width="5.36328125" style="113" customWidth="1"/>
    <col min="13849" max="13856" width="4.90625" style="113" customWidth="1"/>
    <col min="13857" max="14080" width="9" style="113"/>
    <col min="14081" max="14082" width="4.26953125" style="113" customWidth="1"/>
    <col min="14083" max="14083" width="25" style="113" customWidth="1"/>
    <col min="14084" max="14084" width="4.90625" style="113" customWidth="1"/>
    <col min="14085" max="14085" width="41.6328125" style="113" customWidth="1"/>
    <col min="14086" max="14086" width="4.90625" style="113" customWidth="1"/>
    <col min="14087" max="14087" width="19.6328125" style="113" customWidth="1"/>
    <col min="14088" max="14088" width="33.90625" style="113" customWidth="1"/>
    <col min="14089" max="14104" width="5.36328125" style="113" customWidth="1"/>
    <col min="14105" max="14112" width="4.90625" style="113" customWidth="1"/>
    <col min="14113" max="14336" width="9" style="113"/>
    <col min="14337" max="14338" width="4.26953125" style="113" customWidth="1"/>
    <col min="14339" max="14339" width="25" style="113" customWidth="1"/>
    <col min="14340" max="14340" width="4.90625" style="113" customWidth="1"/>
    <col min="14341" max="14341" width="41.6328125" style="113" customWidth="1"/>
    <col min="14342" max="14342" width="4.90625" style="113" customWidth="1"/>
    <col min="14343" max="14343" width="19.6328125" style="113" customWidth="1"/>
    <col min="14344" max="14344" width="33.90625" style="113" customWidth="1"/>
    <col min="14345" max="14360" width="5.36328125" style="113" customWidth="1"/>
    <col min="14361" max="14368" width="4.90625" style="113" customWidth="1"/>
    <col min="14369" max="14592" width="9" style="113"/>
    <col min="14593" max="14594" width="4.26953125" style="113" customWidth="1"/>
    <col min="14595" max="14595" width="25" style="113" customWidth="1"/>
    <col min="14596" max="14596" width="4.90625" style="113" customWidth="1"/>
    <col min="14597" max="14597" width="41.6328125" style="113" customWidth="1"/>
    <col min="14598" max="14598" width="4.90625" style="113" customWidth="1"/>
    <col min="14599" max="14599" width="19.6328125" style="113" customWidth="1"/>
    <col min="14600" max="14600" width="33.90625" style="113" customWidth="1"/>
    <col min="14601" max="14616" width="5.36328125" style="113" customWidth="1"/>
    <col min="14617" max="14624" width="4.90625" style="113" customWidth="1"/>
    <col min="14625" max="14848" width="9" style="113"/>
    <col min="14849" max="14850" width="4.26953125" style="113" customWidth="1"/>
    <col min="14851" max="14851" width="25" style="113" customWidth="1"/>
    <col min="14852" max="14852" width="4.90625" style="113" customWidth="1"/>
    <col min="14853" max="14853" width="41.6328125" style="113" customWidth="1"/>
    <col min="14854" max="14854" width="4.90625" style="113" customWidth="1"/>
    <col min="14855" max="14855" width="19.6328125" style="113" customWidth="1"/>
    <col min="14856" max="14856" width="33.90625" style="113" customWidth="1"/>
    <col min="14857" max="14872" width="5.36328125" style="113" customWidth="1"/>
    <col min="14873" max="14880" width="4.90625" style="113" customWidth="1"/>
    <col min="14881" max="15104" width="9" style="113"/>
    <col min="15105" max="15106" width="4.26953125" style="113" customWidth="1"/>
    <col min="15107" max="15107" width="25" style="113" customWidth="1"/>
    <col min="15108" max="15108" width="4.90625" style="113" customWidth="1"/>
    <col min="15109" max="15109" width="41.6328125" style="113" customWidth="1"/>
    <col min="15110" max="15110" width="4.90625" style="113" customWidth="1"/>
    <col min="15111" max="15111" width="19.6328125" style="113" customWidth="1"/>
    <col min="15112" max="15112" width="33.90625" style="113" customWidth="1"/>
    <col min="15113" max="15128" width="5.36328125" style="113" customWidth="1"/>
    <col min="15129" max="15136" width="4.90625" style="113" customWidth="1"/>
    <col min="15137" max="15360" width="9" style="113"/>
    <col min="15361" max="15362" width="4.26953125" style="113" customWidth="1"/>
    <col min="15363" max="15363" width="25" style="113" customWidth="1"/>
    <col min="15364" max="15364" width="4.90625" style="113" customWidth="1"/>
    <col min="15365" max="15365" width="41.6328125" style="113" customWidth="1"/>
    <col min="15366" max="15366" width="4.90625" style="113" customWidth="1"/>
    <col min="15367" max="15367" width="19.6328125" style="113" customWidth="1"/>
    <col min="15368" max="15368" width="33.90625" style="113" customWidth="1"/>
    <col min="15369" max="15384" width="5.36328125" style="113" customWidth="1"/>
    <col min="15385" max="15392" width="4.90625" style="113" customWidth="1"/>
    <col min="15393" max="15616" width="9" style="113"/>
    <col min="15617" max="15618" width="4.26953125" style="113" customWidth="1"/>
    <col min="15619" max="15619" width="25" style="113" customWidth="1"/>
    <col min="15620" max="15620" width="4.90625" style="113" customWidth="1"/>
    <col min="15621" max="15621" width="41.6328125" style="113" customWidth="1"/>
    <col min="15622" max="15622" width="4.90625" style="113" customWidth="1"/>
    <col min="15623" max="15623" width="19.6328125" style="113" customWidth="1"/>
    <col min="15624" max="15624" width="33.90625" style="113" customWidth="1"/>
    <col min="15625" max="15640" width="5.36328125" style="113" customWidth="1"/>
    <col min="15641" max="15648" width="4.90625" style="113" customWidth="1"/>
    <col min="15649" max="15872" width="9" style="113"/>
    <col min="15873" max="15874" width="4.26953125" style="113" customWidth="1"/>
    <col min="15875" max="15875" width="25" style="113" customWidth="1"/>
    <col min="15876" max="15876" width="4.90625" style="113" customWidth="1"/>
    <col min="15877" max="15877" width="41.6328125" style="113" customWidth="1"/>
    <col min="15878" max="15878" width="4.90625" style="113" customWidth="1"/>
    <col min="15879" max="15879" width="19.6328125" style="113" customWidth="1"/>
    <col min="15880" max="15880" width="33.90625" style="113" customWidth="1"/>
    <col min="15881" max="15896" width="5.36328125" style="113" customWidth="1"/>
    <col min="15897" max="15904" width="4.90625" style="113" customWidth="1"/>
    <col min="15905" max="16128" width="9" style="113"/>
    <col min="16129" max="16130" width="4.26953125" style="113" customWidth="1"/>
    <col min="16131" max="16131" width="25" style="113" customWidth="1"/>
    <col min="16132" max="16132" width="4.90625" style="113" customWidth="1"/>
    <col min="16133" max="16133" width="41.6328125" style="113" customWidth="1"/>
    <col min="16134" max="16134" width="4.90625" style="113" customWidth="1"/>
    <col min="16135" max="16135" width="19.6328125" style="113" customWidth="1"/>
    <col min="16136" max="16136" width="33.90625" style="113" customWidth="1"/>
    <col min="16137" max="16152" width="5.36328125" style="113" customWidth="1"/>
    <col min="16153" max="16160" width="4.90625" style="113" customWidth="1"/>
    <col min="16161" max="16384" width="9" style="113"/>
  </cols>
  <sheetData>
    <row r="2" spans="1:32" ht="20.25" customHeight="1">
      <c r="A2" s="111" t="s">
        <v>244</v>
      </c>
      <c r="B2" s="112"/>
    </row>
    <row r="3" spans="1:32" ht="20.25" customHeight="1">
      <c r="A3" s="445" t="s">
        <v>245</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row r="5" spans="1:32" ht="30" customHeight="1">
      <c r="S5" s="446" t="s">
        <v>3</v>
      </c>
      <c r="T5" s="447"/>
      <c r="U5" s="447"/>
      <c r="V5" s="448"/>
      <c r="W5" s="115"/>
      <c r="X5" s="116"/>
      <c r="Y5" s="116"/>
      <c r="Z5" s="116"/>
      <c r="AA5" s="116"/>
      <c r="AB5" s="116"/>
      <c r="AC5" s="116"/>
      <c r="AD5" s="116"/>
      <c r="AE5" s="116"/>
      <c r="AF5" s="117"/>
    </row>
    <row r="6" spans="1:32" ht="20.25" customHeight="1"/>
    <row r="7" spans="1:32" ht="17.25" customHeight="1">
      <c r="A7" s="446" t="s">
        <v>246</v>
      </c>
      <c r="B7" s="447"/>
      <c r="C7" s="448"/>
      <c r="D7" s="446" t="s">
        <v>4</v>
      </c>
      <c r="E7" s="448"/>
      <c r="F7" s="446" t="s">
        <v>5</v>
      </c>
      <c r="G7" s="448"/>
      <c r="H7" s="446" t="s">
        <v>247</v>
      </c>
      <c r="I7" s="447"/>
      <c r="J7" s="447"/>
      <c r="K7" s="447"/>
      <c r="L7" s="447"/>
      <c r="M7" s="447"/>
      <c r="N7" s="447"/>
      <c r="O7" s="447"/>
      <c r="P7" s="447"/>
      <c r="Q7" s="447"/>
      <c r="R7" s="447"/>
      <c r="S7" s="447"/>
      <c r="T7" s="447"/>
      <c r="U7" s="447"/>
      <c r="V7" s="447"/>
      <c r="W7" s="447"/>
      <c r="X7" s="448"/>
      <c r="Y7" s="446" t="s">
        <v>248</v>
      </c>
      <c r="Z7" s="447"/>
      <c r="AA7" s="447"/>
      <c r="AB7" s="448"/>
      <c r="AC7" s="446" t="s">
        <v>6</v>
      </c>
      <c r="AD7" s="447"/>
      <c r="AE7" s="447"/>
      <c r="AF7" s="448"/>
    </row>
    <row r="8" spans="1:32" ht="18.75" customHeight="1">
      <c r="A8" s="449" t="s">
        <v>7</v>
      </c>
      <c r="B8" s="450"/>
      <c r="C8" s="451"/>
      <c r="D8" s="449"/>
      <c r="E8" s="451"/>
      <c r="F8" s="449"/>
      <c r="G8" s="451"/>
      <c r="H8" s="455" t="s">
        <v>8</v>
      </c>
      <c r="I8" s="118" t="s">
        <v>162</v>
      </c>
      <c r="J8" s="119" t="s">
        <v>173</v>
      </c>
      <c r="K8" s="120"/>
      <c r="L8" s="120"/>
      <c r="M8" s="118" t="s">
        <v>162</v>
      </c>
      <c r="N8" s="119" t="s">
        <v>172</v>
      </c>
      <c r="O8" s="120"/>
      <c r="P8" s="120"/>
      <c r="Q8" s="118" t="s">
        <v>162</v>
      </c>
      <c r="R8" s="119" t="s">
        <v>171</v>
      </c>
      <c r="S8" s="120"/>
      <c r="T8" s="120"/>
      <c r="U8" s="118" t="s">
        <v>162</v>
      </c>
      <c r="V8" s="119" t="s">
        <v>170</v>
      </c>
      <c r="W8" s="120"/>
      <c r="X8" s="121"/>
      <c r="Y8" s="439"/>
      <c r="Z8" s="440"/>
      <c r="AA8" s="440"/>
      <c r="AB8" s="441"/>
      <c r="AC8" s="439"/>
      <c r="AD8" s="440"/>
      <c r="AE8" s="440"/>
      <c r="AF8" s="441"/>
    </row>
    <row r="9" spans="1:32" ht="18.75" customHeight="1">
      <c r="A9" s="452"/>
      <c r="B9" s="453"/>
      <c r="C9" s="454"/>
      <c r="D9" s="452"/>
      <c r="E9" s="454"/>
      <c r="F9" s="452"/>
      <c r="G9" s="454"/>
      <c r="H9" s="456"/>
      <c r="I9" s="122" t="s">
        <v>162</v>
      </c>
      <c r="J9" s="123" t="s">
        <v>169</v>
      </c>
      <c r="K9" s="124"/>
      <c r="L9" s="124"/>
      <c r="M9" s="118" t="s">
        <v>162</v>
      </c>
      <c r="N9" s="123" t="s">
        <v>168</v>
      </c>
      <c r="O9" s="124"/>
      <c r="P9" s="124"/>
      <c r="Q9" s="118" t="s">
        <v>162</v>
      </c>
      <c r="R9" s="123" t="s">
        <v>167</v>
      </c>
      <c r="S9" s="124"/>
      <c r="T9" s="124"/>
      <c r="U9" s="118" t="s">
        <v>162</v>
      </c>
      <c r="V9" s="123" t="s">
        <v>166</v>
      </c>
      <c r="W9" s="124"/>
      <c r="X9" s="125"/>
      <c r="Y9" s="442"/>
      <c r="Z9" s="443"/>
      <c r="AA9" s="443"/>
      <c r="AB9" s="444"/>
      <c r="AC9" s="442"/>
      <c r="AD9" s="443"/>
      <c r="AE9" s="443"/>
      <c r="AF9" s="444"/>
    </row>
    <row r="10" spans="1:32" ht="18.75" customHeight="1">
      <c r="A10" s="126"/>
      <c r="B10" s="127"/>
      <c r="C10" s="128"/>
      <c r="D10" s="129"/>
      <c r="E10" s="121"/>
      <c r="F10" s="130"/>
      <c r="G10" s="131"/>
      <c r="H10" s="467" t="s">
        <v>249</v>
      </c>
      <c r="I10" s="469" t="s">
        <v>162</v>
      </c>
      <c r="J10" s="471" t="s">
        <v>250</v>
      </c>
      <c r="K10" s="471"/>
      <c r="L10" s="473" t="s">
        <v>162</v>
      </c>
      <c r="M10" s="471" t="s">
        <v>251</v>
      </c>
      <c r="N10" s="471"/>
      <c r="O10" s="471"/>
      <c r="P10" s="132"/>
      <c r="Q10" s="132"/>
      <c r="R10" s="132"/>
      <c r="S10" s="132"/>
      <c r="T10" s="132"/>
      <c r="U10" s="132"/>
      <c r="V10" s="132"/>
      <c r="W10" s="132"/>
      <c r="X10" s="133"/>
      <c r="Y10" s="134" t="s">
        <v>162</v>
      </c>
      <c r="Z10" s="119" t="s">
        <v>165</v>
      </c>
      <c r="AA10" s="119"/>
      <c r="AB10" s="135"/>
      <c r="AC10" s="457"/>
      <c r="AD10" s="457"/>
      <c r="AE10" s="457"/>
      <c r="AF10" s="457"/>
    </row>
    <row r="11" spans="1:32" ht="18.75" customHeight="1">
      <c r="A11" s="136"/>
      <c r="B11" s="137"/>
      <c r="C11" s="138"/>
      <c r="D11" s="139"/>
      <c r="E11" s="125"/>
      <c r="F11" s="140"/>
      <c r="G11" s="141"/>
      <c r="H11" s="468"/>
      <c r="I11" s="470"/>
      <c r="J11" s="472"/>
      <c r="K11" s="472"/>
      <c r="L11" s="474"/>
      <c r="M11" s="472"/>
      <c r="N11" s="472"/>
      <c r="O11" s="472"/>
      <c r="P11" s="142"/>
      <c r="Q11" s="142"/>
      <c r="R11" s="142"/>
      <c r="S11" s="142"/>
      <c r="T11" s="142"/>
      <c r="U11" s="142"/>
      <c r="V11" s="142"/>
      <c r="W11" s="142"/>
      <c r="X11" s="143"/>
      <c r="Y11" s="122" t="s">
        <v>162</v>
      </c>
      <c r="Z11" s="123" t="s">
        <v>164</v>
      </c>
      <c r="AA11" s="123"/>
      <c r="AB11" s="144"/>
      <c r="AC11" s="458"/>
      <c r="AD11" s="458"/>
      <c r="AE11" s="458"/>
      <c r="AF11" s="458"/>
    </row>
    <row r="12" spans="1:32" ht="18.75" customHeight="1">
      <c r="A12" s="136"/>
      <c r="B12" s="137"/>
      <c r="C12" s="138"/>
      <c r="D12" s="139"/>
      <c r="E12" s="125"/>
      <c r="F12" s="140"/>
      <c r="G12" s="143"/>
      <c r="H12" s="145" t="s">
        <v>9</v>
      </c>
      <c r="I12" s="146" t="s">
        <v>162</v>
      </c>
      <c r="J12" s="147" t="s">
        <v>252</v>
      </c>
      <c r="K12" s="148"/>
      <c r="L12" s="149" t="s">
        <v>162</v>
      </c>
      <c r="M12" s="147" t="s">
        <v>253</v>
      </c>
      <c r="N12" s="148"/>
      <c r="O12" s="148"/>
      <c r="P12" s="148"/>
      <c r="Q12" s="148"/>
      <c r="R12" s="148"/>
      <c r="S12" s="148"/>
      <c r="T12" s="148"/>
      <c r="U12" s="148"/>
      <c r="V12" s="148"/>
      <c r="W12" s="148"/>
      <c r="X12" s="150"/>
      <c r="Y12" s="151"/>
      <c r="Z12" s="123"/>
      <c r="AA12" s="151"/>
      <c r="AB12" s="144"/>
      <c r="AC12" s="459"/>
      <c r="AD12" s="459"/>
      <c r="AE12" s="459"/>
      <c r="AF12" s="459"/>
    </row>
    <row r="13" spans="1:32" ht="18.75" customHeight="1">
      <c r="A13" s="122" t="s">
        <v>162</v>
      </c>
      <c r="B13" s="137">
        <v>43</v>
      </c>
      <c r="C13" s="138" t="s">
        <v>11</v>
      </c>
      <c r="D13" s="139"/>
      <c r="E13" s="125"/>
      <c r="F13" s="140"/>
      <c r="G13" s="143"/>
      <c r="H13" s="461" t="s">
        <v>254</v>
      </c>
      <c r="I13" s="463" t="s">
        <v>162</v>
      </c>
      <c r="J13" s="465" t="s">
        <v>255</v>
      </c>
      <c r="K13" s="465"/>
      <c r="L13" s="465"/>
      <c r="M13" s="463" t="s">
        <v>162</v>
      </c>
      <c r="N13" s="465" t="s">
        <v>163</v>
      </c>
      <c r="O13" s="465"/>
      <c r="P13" s="465"/>
      <c r="Q13" s="152"/>
      <c r="R13" s="152"/>
      <c r="S13" s="152"/>
      <c r="T13" s="152"/>
      <c r="U13" s="152"/>
      <c r="V13" s="152"/>
      <c r="W13" s="152"/>
      <c r="X13" s="153"/>
      <c r="Y13" s="151"/>
      <c r="Z13" s="123"/>
      <c r="AA13" s="151"/>
      <c r="AB13" s="144"/>
      <c r="AC13" s="459"/>
      <c r="AD13" s="459"/>
      <c r="AE13" s="459"/>
      <c r="AF13" s="459"/>
    </row>
    <row r="14" spans="1:32" ht="18.75" customHeight="1">
      <c r="A14" s="136"/>
      <c r="B14" s="137"/>
      <c r="C14" s="138"/>
      <c r="D14" s="139"/>
      <c r="E14" s="125"/>
      <c r="F14" s="140"/>
      <c r="G14" s="143"/>
      <c r="H14" s="462"/>
      <c r="I14" s="464"/>
      <c r="J14" s="466"/>
      <c r="K14" s="466"/>
      <c r="L14" s="466"/>
      <c r="M14" s="464"/>
      <c r="N14" s="466"/>
      <c r="O14" s="466"/>
      <c r="P14" s="466"/>
      <c r="Q14" s="154"/>
      <c r="R14" s="154"/>
      <c r="S14" s="154"/>
      <c r="T14" s="154"/>
      <c r="U14" s="154"/>
      <c r="V14" s="154"/>
      <c r="W14" s="154"/>
      <c r="X14" s="155"/>
      <c r="Y14" s="156"/>
      <c r="Z14" s="151"/>
      <c r="AA14" s="151"/>
      <c r="AB14" s="144"/>
      <c r="AC14" s="459"/>
      <c r="AD14" s="459"/>
      <c r="AE14" s="459"/>
      <c r="AF14" s="459"/>
    </row>
    <row r="15" spans="1:32" ht="18.75" customHeight="1">
      <c r="A15" s="122"/>
      <c r="B15" s="137"/>
      <c r="C15" s="138"/>
      <c r="D15" s="139"/>
      <c r="E15" s="125"/>
      <c r="F15" s="140"/>
      <c r="G15" s="143"/>
      <c r="H15" s="614" t="s">
        <v>256</v>
      </c>
      <c r="I15" s="475" t="s">
        <v>162</v>
      </c>
      <c r="J15" s="476" t="s">
        <v>257</v>
      </c>
      <c r="K15" s="476"/>
      <c r="L15" s="476"/>
      <c r="M15" s="477" t="s">
        <v>162</v>
      </c>
      <c r="N15" s="476" t="s">
        <v>258</v>
      </c>
      <c r="O15" s="476"/>
      <c r="P15" s="476"/>
      <c r="Q15" s="152"/>
      <c r="R15" s="152"/>
      <c r="S15" s="152"/>
      <c r="T15" s="152"/>
      <c r="U15" s="152"/>
      <c r="V15" s="152"/>
      <c r="W15" s="152"/>
      <c r="X15" s="153"/>
      <c r="Y15" s="156"/>
      <c r="Z15" s="151"/>
      <c r="AA15" s="151"/>
      <c r="AB15" s="144"/>
      <c r="AC15" s="459"/>
      <c r="AD15" s="459"/>
      <c r="AE15" s="459"/>
      <c r="AF15" s="459"/>
    </row>
    <row r="16" spans="1:32" ht="18.75" customHeight="1">
      <c r="A16" s="136"/>
      <c r="B16" s="137"/>
      <c r="C16" s="138"/>
      <c r="D16" s="139"/>
      <c r="E16" s="125"/>
      <c r="F16" s="140"/>
      <c r="G16" s="143"/>
      <c r="H16" s="462"/>
      <c r="I16" s="475"/>
      <c r="J16" s="476"/>
      <c r="K16" s="476"/>
      <c r="L16" s="476"/>
      <c r="M16" s="477"/>
      <c r="N16" s="476"/>
      <c r="O16" s="476"/>
      <c r="P16" s="476"/>
      <c r="Q16" s="154"/>
      <c r="R16" s="154"/>
      <c r="S16" s="154"/>
      <c r="T16" s="154"/>
      <c r="U16" s="154"/>
      <c r="V16" s="154"/>
      <c r="W16" s="154"/>
      <c r="X16" s="155"/>
      <c r="Y16" s="156"/>
      <c r="Z16" s="151"/>
      <c r="AA16" s="151"/>
      <c r="AB16" s="144"/>
      <c r="AC16" s="459"/>
      <c r="AD16" s="459"/>
      <c r="AE16" s="459"/>
      <c r="AF16" s="459"/>
    </row>
    <row r="17" spans="1:32" ht="18.75" customHeight="1">
      <c r="A17" s="136"/>
      <c r="B17" s="137"/>
      <c r="C17" s="138"/>
      <c r="D17" s="139"/>
      <c r="E17" s="125"/>
      <c r="F17" s="140"/>
      <c r="G17" s="143"/>
      <c r="H17" s="145" t="s">
        <v>259</v>
      </c>
      <c r="I17" s="146" t="s">
        <v>162</v>
      </c>
      <c r="J17" s="147" t="s">
        <v>260</v>
      </c>
      <c r="K17" s="148"/>
      <c r="L17" s="149" t="s">
        <v>162</v>
      </c>
      <c r="M17" s="147" t="s">
        <v>261</v>
      </c>
      <c r="N17" s="148"/>
      <c r="O17" s="148"/>
      <c r="P17" s="148"/>
      <c r="Q17" s="148"/>
      <c r="R17" s="148"/>
      <c r="S17" s="148"/>
      <c r="T17" s="148"/>
      <c r="U17" s="148"/>
      <c r="V17" s="148"/>
      <c r="W17" s="148"/>
      <c r="X17" s="150"/>
      <c r="Y17" s="156"/>
      <c r="Z17" s="151"/>
      <c r="AA17" s="151"/>
      <c r="AB17" s="144"/>
      <c r="AC17" s="459"/>
      <c r="AD17" s="459"/>
      <c r="AE17" s="459"/>
      <c r="AF17" s="459"/>
    </row>
    <row r="18" spans="1:32" ht="18.75" customHeight="1">
      <c r="A18" s="136"/>
      <c r="B18" s="137"/>
      <c r="C18" s="138"/>
      <c r="D18" s="139"/>
      <c r="E18" s="125"/>
      <c r="F18" s="140"/>
      <c r="G18" s="143"/>
      <c r="H18" s="145" t="s">
        <v>262</v>
      </c>
      <c r="I18" s="146" t="s">
        <v>162</v>
      </c>
      <c r="J18" s="147" t="s">
        <v>263</v>
      </c>
      <c r="K18" s="147"/>
      <c r="L18" s="149" t="s">
        <v>162</v>
      </c>
      <c r="M18" s="147" t="s">
        <v>264</v>
      </c>
      <c r="N18" s="147"/>
      <c r="O18" s="149" t="s">
        <v>162</v>
      </c>
      <c r="P18" s="147" t="s">
        <v>265</v>
      </c>
      <c r="Q18" s="157"/>
      <c r="R18" s="149" t="s">
        <v>162</v>
      </c>
      <c r="S18" s="147" t="s">
        <v>266</v>
      </c>
      <c r="T18" s="148"/>
      <c r="U18" s="149" t="s">
        <v>162</v>
      </c>
      <c r="V18" s="147" t="s">
        <v>267</v>
      </c>
      <c r="W18" s="148"/>
      <c r="X18" s="150"/>
      <c r="Y18" s="156"/>
      <c r="Z18" s="151"/>
      <c r="AA18" s="151"/>
      <c r="AB18" s="144"/>
      <c r="AC18" s="459"/>
      <c r="AD18" s="459"/>
      <c r="AE18" s="459"/>
      <c r="AF18" s="459"/>
    </row>
    <row r="19" spans="1:32" ht="18.75" customHeight="1">
      <c r="A19" s="136"/>
      <c r="B19" s="137"/>
      <c r="C19" s="138"/>
      <c r="D19" s="139"/>
      <c r="E19" s="125"/>
      <c r="F19" s="140"/>
      <c r="G19" s="143"/>
      <c r="H19" s="158" t="s">
        <v>268</v>
      </c>
      <c r="I19" s="146" t="s">
        <v>162</v>
      </c>
      <c r="J19" s="147" t="s">
        <v>260</v>
      </c>
      <c r="K19" s="148"/>
      <c r="L19" s="149" t="s">
        <v>162</v>
      </c>
      <c r="M19" s="147" t="s">
        <v>251</v>
      </c>
      <c r="N19" s="148"/>
      <c r="O19" s="148"/>
      <c r="P19" s="148"/>
      <c r="Q19" s="148"/>
      <c r="R19" s="148"/>
      <c r="S19" s="148"/>
      <c r="T19" s="148"/>
      <c r="U19" s="148"/>
      <c r="V19" s="148"/>
      <c r="W19" s="148"/>
      <c r="X19" s="150"/>
      <c r="Y19" s="156"/>
      <c r="Z19" s="151"/>
      <c r="AA19" s="151"/>
      <c r="AB19" s="144"/>
      <c r="AC19" s="459"/>
      <c r="AD19" s="459"/>
      <c r="AE19" s="459"/>
      <c r="AF19" s="459"/>
    </row>
    <row r="20" spans="1:32" ht="18.75" customHeight="1">
      <c r="A20" s="136"/>
      <c r="B20" s="137"/>
      <c r="C20" s="138"/>
      <c r="D20" s="139"/>
      <c r="E20" s="125"/>
      <c r="F20" s="140"/>
      <c r="G20" s="143"/>
      <c r="H20" s="166" t="s">
        <v>269</v>
      </c>
      <c r="I20" s="167" t="s">
        <v>162</v>
      </c>
      <c r="J20" s="168" t="s">
        <v>250</v>
      </c>
      <c r="K20" s="169"/>
      <c r="L20" s="170" t="s">
        <v>162</v>
      </c>
      <c r="M20" s="168" t="s">
        <v>251</v>
      </c>
      <c r="N20" s="169"/>
      <c r="O20" s="169"/>
      <c r="P20" s="169"/>
      <c r="Q20" s="169"/>
      <c r="R20" s="169"/>
      <c r="S20" s="169"/>
      <c r="T20" s="169"/>
      <c r="U20" s="169"/>
      <c r="V20" s="169"/>
      <c r="W20" s="169"/>
      <c r="X20" s="171"/>
      <c r="Y20" s="156"/>
      <c r="Z20" s="151"/>
      <c r="AA20" s="151"/>
      <c r="AB20" s="144"/>
      <c r="AC20" s="612"/>
      <c r="AD20" s="612"/>
      <c r="AE20" s="612"/>
      <c r="AF20" s="612"/>
    </row>
    <row r="21" spans="1:32" ht="18.75" customHeight="1">
      <c r="A21" s="159"/>
      <c r="B21" s="160"/>
      <c r="C21" s="161"/>
      <c r="D21" s="162"/>
      <c r="E21" s="163"/>
      <c r="F21" s="164"/>
      <c r="G21" s="165"/>
      <c r="H21" s="613" t="s">
        <v>457</v>
      </c>
      <c r="I21" s="167" t="s">
        <v>162</v>
      </c>
      <c r="J21" s="168" t="s">
        <v>260</v>
      </c>
      <c r="K21" s="169"/>
      <c r="L21" s="170" t="s">
        <v>162</v>
      </c>
      <c r="M21" s="168" t="s">
        <v>270</v>
      </c>
      <c r="N21" s="169"/>
      <c r="O21" s="169"/>
      <c r="P21" s="169"/>
      <c r="Q21" s="169"/>
      <c r="R21" s="169"/>
      <c r="S21" s="169"/>
      <c r="T21" s="169"/>
      <c r="U21" s="169"/>
      <c r="V21" s="169"/>
      <c r="W21" s="169"/>
      <c r="X21" s="171"/>
      <c r="Y21" s="172"/>
      <c r="Z21" s="173"/>
      <c r="AA21" s="173"/>
      <c r="AB21" s="174"/>
      <c r="AC21" s="460"/>
      <c r="AD21" s="460"/>
      <c r="AE21" s="460"/>
      <c r="AF21" s="460"/>
    </row>
  </sheetData>
  <mergeCells count="30">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pageMargins left="0.70866141732283472" right="0.70866141732283472" top="0.74803149606299213" bottom="0.74803149606299213" header="0.31496062992125984" footer="0.31496062992125984"/>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M65545:M65546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M131081:M131082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M196617:M196618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M262153:M262154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M327689:M327690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M393225:M393226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M458761:M458762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M524297:M524298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M589833:M589834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M655369:M655370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M720905:M720906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M786441:M786442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M851977:M851978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M917513:M917514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M983049:M983050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WVT983058:WVT983061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L65554:L65557 JH65554:JH65557 TD65554:TD65557 ACZ65554:ACZ65557 AMV65554:AMV65557 AWR65554:AWR65557 BGN65554:BGN65557 BQJ65554:BQJ65557 CAF65554:CAF65557 CKB65554:CKB65557 CTX65554:CTX65557 DDT65554:DDT65557 DNP65554:DNP65557 DXL65554:DXL65557 EHH65554:EHH65557 ERD65554:ERD65557 FAZ65554:FAZ65557 FKV65554:FKV65557 FUR65554:FUR65557 GEN65554:GEN65557 GOJ65554:GOJ65557 GYF65554:GYF65557 HIB65554:HIB65557 HRX65554:HRX65557 IBT65554:IBT65557 ILP65554:ILP65557 IVL65554:IVL65557 JFH65554:JFH65557 JPD65554:JPD65557 JYZ65554:JYZ65557 KIV65554:KIV65557 KSR65554:KSR65557 LCN65554:LCN65557 LMJ65554:LMJ65557 LWF65554:LWF65557 MGB65554:MGB65557 MPX65554:MPX65557 MZT65554:MZT65557 NJP65554:NJP65557 NTL65554:NTL65557 ODH65554:ODH65557 OND65554:OND65557 OWZ65554:OWZ65557 PGV65554:PGV65557 PQR65554:PQR65557 QAN65554:QAN65557 QKJ65554:QKJ65557 QUF65554:QUF65557 REB65554:REB65557 RNX65554:RNX65557 RXT65554:RXT65557 SHP65554:SHP65557 SRL65554:SRL65557 TBH65554:TBH65557 TLD65554:TLD65557 TUZ65554:TUZ65557 UEV65554:UEV65557 UOR65554:UOR65557 UYN65554:UYN65557 VIJ65554:VIJ65557 VSF65554:VSF65557 WCB65554:WCB65557 WLX65554:WLX65557 WVT65554:WVT65557 L131090:L131093 JH131090:JH131093 TD131090:TD131093 ACZ131090:ACZ131093 AMV131090:AMV131093 AWR131090:AWR131093 BGN131090:BGN131093 BQJ131090:BQJ131093 CAF131090:CAF131093 CKB131090:CKB131093 CTX131090:CTX131093 DDT131090:DDT131093 DNP131090:DNP131093 DXL131090:DXL131093 EHH131090:EHH131093 ERD131090:ERD131093 FAZ131090:FAZ131093 FKV131090:FKV131093 FUR131090:FUR131093 GEN131090:GEN131093 GOJ131090:GOJ131093 GYF131090:GYF131093 HIB131090:HIB131093 HRX131090:HRX131093 IBT131090:IBT131093 ILP131090:ILP131093 IVL131090:IVL131093 JFH131090:JFH131093 JPD131090:JPD131093 JYZ131090:JYZ131093 KIV131090:KIV131093 KSR131090:KSR131093 LCN131090:LCN131093 LMJ131090:LMJ131093 LWF131090:LWF131093 MGB131090:MGB131093 MPX131090:MPX131093 MZT131090:MZT131093 NJP131090:NJP131093 NTL131090:NTL131093 ODH131090:ODH131093 OND131090:OND131093 OWZ131090:OWZ131093 PGV131090:PGV131093 PQR131090:PQR131093 QAN131090:QAN131093 QKJ131090:QKJ131093 QUF131090:QUF131093 REB131090:REB131093 RNX131090:RNX131093 RXT131090:RXT131093 SHP131090:SHP131093 SRL131090:SRL131093 TBH131090:TBH131093 TLD131090:TLD131093 TUZ131090:TUZ131093 UEV131090:UEV131093 UOR131090:UOR131093 UYN131090:UYN131093 VIJ131090:VIJ131093 VSF131090:VSF131093 WCB131090:WCB131093 WLX131090:WLX131093 WVT131090:WVT131093 L196626:L196629 JH196626:JH196629 TD196626:TD196629 ACZ196626:ACZ196629 AMV196626:AMV196629 AWR196626:AWR196629 BGN196626:BGN196629 BQJ196626:BQJ196629 CAF196626:CAF196629 CKB196626:CKB196629 CTX196626:CTX196629 DDT196626:DDT196629 DNP196626:DNP196629 DXL196626:DXL196629 EHH196626:EHH196629 ERD196626:ERD196629 FAZ196626:FAZ196629 FKV196626:FKV196629 FUR196626:FUR196629 GEN196626:GEN196629 GOJ196626:GOJ196629 GYF196626:GYF196629 HIB196626:HIB196629 HRX196626:HRX196629 IBT196626:IBT196629 ILP196626:ILP196629 IVL196626:IVL196629 JFH196626:JFH196629 JPD196626:JPD196629 JYZ196626:JYZ196629 KIV196626:KIV196629 KSR196626:KSR196629 LCN196626:LCN196629 LMJ196626:LMJ196629 LWF196626:LWF196629 MGB196626:MGB196629 MPX196626:MPX196629 MZT196626:MZT196629 NJP196626:NJP196629 NTL196626:NTL196629 ODH196626:ODH196629 OND196626:OND196629 OWZ196626:OWZ196629 PGV196626:PGV196629 PQR196626:PQR196629 QAN196626:QAN196629 QKJ196626:QKJ196629 QUF196626:QUF196629 REB196626:REB196629 RNX196626:RNX196629 RXT196626:RXT196629 SHP196626:SHP196629 SRL196626:SRL196629 TBH196626:TBH196629 TLD196626:TLD196629 TUZ196626:TUZ196629 UEV196626:UEV196629 UOR196626:UOR196629 UYN196626:UYN196629 VIJ196626:VIJ196629 VSF196626:VSF196629 WCB196626:WCB196629 WLX196626:WLX196629 WVT196626:WVT196629 L262162:L262165 JH262162:JH262165 TD262162:TD262165 ACZ262162:ACZ262165 AMV262162:AMV262165 AWR262162:AWR262165 BGN262162:BGN262165 BQJ262162:BQJ262165 CAF262162:CAF262165 CKB262162:CKB262165 CTX262162:CTX262165 DDT262162:DDT262165 DNP262162:DNP262165 DXL262162:DXL262165 EHH262162:EHH262165 ERD262162:ERD262165 FAZ262162:FAZ262165 FKV262162:FKV262165 FUR262162:FUR262165 GEN262162:GEN262165 GOJ262162:GOJ262165 GYF262162:GYF262165 HIB262162:HIB262165 HRX262162:HRX262165 IBT262162:IBT262165 ILP262162:ILP262165 IVL262162:IVL262165 JFH262162:JFH262165 JPD262162:JPD262165 JYZ262162:JYZ262165 KIV262162:KIV262165 KSR262162:KSR262165 LCN262162:LCN262165 LMJ262162:LMJ262165 LWF262162:LWF262165 MGB262162:MGB262165 MPX262162:MPX262165 MZT262162:MZT262165 NJP262162:NJP262165 NTL262162:NTL262165 ODH262162:ODH262165 OND262162:OND262165 OWZ262162:OWZ262165 PGV262162:PGV262165 PQR262162:PQR262165 QAN262162:QAN262165 QKJ262162:QKJ262165 QUF262162:QUF262165 REB262162:REB262165 RNX262162:RNX262165 RXT262162:RXT262165 SHP262162:SHP262165 SRL262162:SRL262165 TBH262162:TBH262165 TLD262162:TLD262165 TUZ262162:TUZ262165 UEV262162:UEV262165 UOR262162:UOR262165 UYN262162:UYN262165 VIJ262162:VIJ262165 VSF262162:VSF262165 WCB262162:WCB262165 WLX262162:WLX262165 WVT262162:WVT262165 L327698:L327701 JH327698:JH327701 TD327698:TD327701 ACZ327698:ACZ327701 AMV327698:AMV327701 AWR327698:AWR327701 BGN327698:BGN327701 BQJ327698:BQJ327701 CAF327698:CAF327701 CKB327698:CKB327701 CTX327698:CTX327701 DDT327698:DDT327701 DNP327698:DNP327701 DXL327698:DXL327701 EHH327698:EHH327701 ERD327698:ERD327701 FAZ327698:FAZ327701 FKV327698:FKV327701 FUR327698:FUR327701 GEN327698:GEN327701 GOJ327698:GOJ327701 GYF327698:GYF327701 HIB327698:HIB327701 HRX327698:HRX327701 IBT327698:IBT327701 ILP327698:ILP327701 IVL327698:IVL327701 JFH327698:JFH327701 JPD327698:JPD327701 JYZ327698:JYZ327701 KIV327698:KIV327701 KSR327698:KSR327701 LCN327698:LCN327701 LMJ327698:LMJ327701 LWF327698:LWF327701 MGB327698:MGB327701 MPX327698:MPX327701 MZT327698:MZT327701 NJP327698:NJP327701 NTL327698:NTL327701 ODH327698:ODH327701 OND327698:OND327701 OWZ327698:OWZ327701 PGV327698:PGV327701 PQR327698:PQR327701 QAN327698:QAN327701 QKJ327698:QKJ327701 QUF327698:QUF327701 REB327698:REB327701 RNX327698:RNX327701 RXT327698:RXT327701 SHP327698:SHP327701 SRL327698:SRL327701 TBH327698:TBH327701 TLD327698:TLD327701 TUZ327698:TUZ327701 UEV327698:UEV327701 UOR327698:UOR327701 UYN327698:UYN327701 VIJ327698:VIJ327701 VSF327698:VSF327701 WCB327698:WCB327701 WLX327698:WLX327701 WVT327698:WVT327701 L393234:L393237 JH393234:JH393237 TD393234:TD393237 ACZ393234:ACZ393237 AMV393234:AMV393237 AWR393234:AWR393237 BGN393234:BGN393237 BQJ393234:BQJ393237 CAF393234:CAF393237 CKB393234:CKB393237 CTX393234:CTX393237 DDT393234:DDT393237 DNP393234:DNP393237 DXL393234:DXL393237 EHH393234:EHH393237 ERD393234:ERD393237 FAZ393234:FAZ393237 FKV393234:FKV393237 FUR393234:FUR393237 GEN393234:GEN393237 GOJ393234:GOJ393237 GYF393234:GYF393237 HIB393234:HIB393237 HRX393234:HRX393237 IBT393234:IBT393237 ILP393234:ILP393237 IVL393234:IVL393237 JFH393234:JFH393237 JPD393234:JPD393237 JYZ393234:JYZ393237 KIV393234:KIV393237 KSR393234:KSR393237 LCN393234:LCN393237 LMJ393234:LMJ393237 LWF393234:LWF393237 MGB393234:MGB393237 MPX393234:MPX393237 MZT393234:MZT393237 NJP393234:NJP393237 NTL393234:NTL393237 ODH393234:ODH393237 OND393234:OND393237 OWZ393234:OWZ393237 PGV393234:PGV393237 PQR393234:PQR393237 QAN393234:QAN393237 QKJ393234:QKJ393237 QUF393234:QUF393237 REB393234:REB393237 RNX393234:RNX393237 RXT393234:RXT393237 SHP393234:SHP393237 SRL393234:SRL393237 TBH393234:TBH393237 TLD393234:TLD393237 TUZ393234:TUZ393237 UEV393234:UEV393237 UOR393234:UOR393237 UYN393234:UYN393237 VIJ393234:VIJ393237 VSF393234:VSF393237 WCB393234:WCB393237 WLX393234:WLX393237 WVT393234:WVT393237 L458770:L458773 JH458770:JH458773 TD458770:TD458773 ACZ458770:ACZ458773 AMV458770:AMV458773 AWR458770:AWR458773 BGN458770:BGN458773 BQJ458770:BQJ458773 CAF458770:CAF458773 CKB458770:CKB458773 CTX458770:CTX458773 DDT458770:DDT458773 DNP458770:DNP458773 DXL458770:DXL458773 EHH458770:EHH458773 ERD458770:ERD458773 FAZ458770:FAZ458773 FKV458770:FKV458773 FUR458770:FUR458773 GEN458770:GEN458773 GOJ458770:GOJ458773 GYF458770:GYF458773 HIB458770:HIB458773 HRX458770:HRX458773 IBT458770:IBT458773 ILP458770:ILP458773 IVL458770:IVL458773 JFH458770:JFH458773 JPD458770:JPD458773 JYZ458770:JYZ458773 KIV458770:KIV458773 KSR458770:KSR458773 LCN458770:LCN458773 LMJ458770:LMJ458773 LWF458770:LWF458773 MGB458770:MGB458773 MPX458770:MPX458773 MZT458770:MZT458773 NJP458770:NJP458773 NTL458770:NTL458773 ODH458770:ODH458773 OND458770:OND458773 OWZ458770:OWZ458773 PGV458770:PGV458773 PQR458770:PQR458773 QAN458770:QAN458773 QKJ458770:QKJ458773 QUF458770:QUF458773 REB458770:REB458773 RNX458770:RNX458773 RXT458770:RXT458773 SHP458770:SHP458773 SRL458770:SRL458773 TBH458770:TBH458773 TLD458770:TLD458773 TUZ458770:TUZ458773 UEV458770:UEV458773 UOR458770:UOR458773 UYN458770:UYN458773 VIJ458770:VIJ458773 VSF458770:VSF458773 WCB458770:WCB458773 WLX458770:WLX458773 WVT458770:WVT458773 L524306:L524309 JH524306:JH524309 TD524306:TD524309 ACZ524306:ACZ524309 AMV524306:AMV524309 AWR524306:AWR524309 BGN524306:BGN524309 BQJ524306:BQJ524309 CAF524306:CAF524309 CKB524306:CKB524309 CTX524306:CTX524309 DDT524306:DDT524309 DNP524306:DNP524309 DXL524306:DXL524309 EHH524306:EHH524309 ERD524306:ERD524309 FAZ524306:FAZ524309 FKV524306:FKV524309 FUR524306:FUR524309 GEN524306:GEN524309 GOJ524306:GOJ524309 GYF524306:GYF524309 HIB524306:HIB524309 HRX524306:HRX524309 IBT524306:IBT524309 ILP524306:ILP524309 IVL524306:IVL524309 JFH524306:JFH524309 JPD524306:JPD524309 JYZ524306:JYZ524309 KIV524306:KIV524309 KSR524306:KSR524309 LCN524306:LCN524309 LMJ524306:LMJ524309 LWF524306:LWF524309 MGB524306:MGB524309 MPX524306:MPX524309 MZT524306:MZT524309 NJP524306:NJP524309 NTL524306:NTL524309 ODH524306:ODH524309 OND524306:OND524309 OWZ524306:OWZ524309 PGV524306:PGV524309 PQR524306:PQR524309 QAN524306:QAN524309 QKJ524306:QKJ524309 QUF524306:QUF524309 REB524306:REB524309 RNX524306:RNX524309 RXT524306:RXT524309 SHP524306:SHP524309 SRL524306:SRL524309 TBH524306:TBH524309 TLD524306:TLD524309 TUZ524306:TUZ524309 UEV524306:UEV524309 UOR524306:UOR524309 UYN524306:UYN524309 VIJ524306:VIJ524309 VSF524306:VSF524309 WCB524306:WCB524309 WLX524306:WLX524309 WVT524306:WVT524309 L589842:L589845 JH589842:JH589845 TD589842:TD589845 ACZ589842:ACZ589845 AMV589842:AMV589845 AWR589842:AWR589845 BGN589842:BGN589845 BQJ589842:BQJ589845 CAF589842:CAF589845 CKB589842:CKB589845 CTX589842:CTX589845 DDT589842:DDT589845 DNP589842:DNP589845 DXL589842:DXL589845 EHH589842:EHH589845 ERD589842:ERD589845 FAZ589842:FAZ589845 FKV589842:FKV589845 FUR589842:FUR589845 GEN589842:GEN589845 GOJ589842:GOJ589845 GYF589842:GYF589845 HIB589842:HIB589845 HRX589842:HRX589845 IBT589842:IBT589845 ILP589842:ILP589845 IVL589842:IVL589845 JFH589842:JFH589845 JPD589842:JPD589845 JYZ589842:JYZ589845 KIV589842:KIV589845 KSR589842:KSR589845 LCN589842:LCN589845 LMJ589842:LMJ589845 LWF589842:LWF589845 MGB589842:MGB589845 MPX589842:MPX589845 MZT589842:MZT589845 NJP589842:NJP589845 NTL589842:NTL589845 ODH589842:ODH589845 OND589842:OND589845 OWZ589842:OWZ589845 PGV589842:PGV589845 PQR589842:PQR589845 QAN589842:QAN589845 QKJ589842:QKJ589845 QUF589842:QUF589845 REB589842:REB589845 RNX589842:RNX589845 RXT589842:RXT589845 SHP589842:SHP589845 SRL589842:SRL589845 TBH589842:TBH589845 TLD589842:TLD589845 TUZ589842:TUZ589845 UEV589842:UEV589845 UOR589842:UOR589845 UYN589842:UYN589845 VIJ589842:VIJ589845 VSF589842:VSF589845 WCB589842:WCB589845 WLX589842:WLX589845 WVT589842:WVT589845 L655378:L655381 JH655378:JH655381 TD655378:TD655381 ACZ655378:ACZ655381 AMV655378:AMV655381 AWR655378:AWR655381 BGN655378:BGN655381 BQJ655378:BQJ655381 CAF655378:CAF655381 CKB655378:CKB655381 CTX655378:CTX655381 DDT655378:DDT655381 DNP655378:DNP655381 DXL655378:DXL655381 EHH655378:EHH655381 ERD655378:ERD655381 FAZ655378:FAZ655381 FKV655378:FKV655381 FUR655378:FUR655381 GEN655378:GEN655381 GOJ655378:GOJ655381 GYF655378:GYF655381 HIB655378:HIB655381 HRX655378:HRX655381 IBT655378:IBT655381 ILP655378:ILP655381 IVL655378:IVL655381 JFH655378:JFH655381 JPD655378:JPD655381 JYZ655378:JYZ655381 KIV655378:KIV655381 KSR655378:KSR655381 LCN655378:LCN655381 LMJ655378:LMJ655381 LWF655378:LWF655381 MGB655378:MGB655381 MPX655378:MPX655381 MZT655378:MZT655381 NJP655378:NJP655381 NTL655378:NTL655381 ODH655378:ODH655381 OND655378:OND655381 OWZ655378:OWZ655381 PGV655378:PGV655381 PQR655378:PQR655381 QAN655378:QAN655381 QKJ655378:QKJ655381 QUF655378:QUF655381 REB655378:REB655381 RNX655378:RNX655381 RXT655378:RXT655381 SHP655378:SHP655381 SRL655378:SRL655381 TBH655378:TBH655381 TLD655378:TLD655381 TUZ655378:TUZ655381 UEV655378:UEV655381 UOR655378:UOR655381 UYN655378:UYN655381 VIJ655378:VIJ655381 VSF655378:VSF655381 WCB655378:WCB655381 WLX655378:WLX655381 WVT655378:WVT655381 L720914:L720917 JH720914:JH720917 TD720914:TD720917 ACZ720914:ACZ720917 AMV720914:AMV720917 AWR720914:AWR720917 BGN720914:BGN720917 BQJ720914:BQJ720917 CAF720914:CAF720917 CKB720914:CKB720917 CTX720914:CTX720917 DDT720914:DDT720917 DNP720914:DNP720917 DXL720914:DXL720917 EHH720914:EHH720917 ERD720914:ERD720917 FAZ720914:FAZ720917 FKV720914:FKV720917 FUR720914:FUR720917 GEN720914:GEN720917 GOJ720914:GOJ720917 GYF720914:GYF720917 HIB720914:HIB720917 HRX720914:HRX720917 IBT720914:IBT720917 ILP720914:ILP720917 IVL720914:IVL720917 JFH720914:JFH720917 JPD720914:JPD720917 JYZ720914:JYZ720917 KIV720914:KIV720917 KSR720914:KSR720917 LCN720914:LCN720917 LMJ720914:LMJ720917 LWF720914:LWF720917 MGB720914:MGB720917 MPX720914:MPX720917 MZT720914:MZT720917 NJP720914:NJP720917 NTL720914:NTL720917 ODH720914:ODH720917 OND720914:OND720917 OWZ720914:OWZ720917 PGV720914:PGV720917 PQR720914:PQR720917 QAN720914:QAN720917 QKJ720914:QKJ720917 QUF720914:QUF720917 REB720914:REB720917 RNX720914:RNX720917 RXT720914:RXT720917 SHP720914:SHP720917 SRL720914:SRL720917 TBH720914:TBH720917 TLD720914:TLD720917 TUZ720914:TUZ720917 UEV720914:UEV720917 UOR720914:UOR720917 UYN720914:UYN720917 VIJ720914:VIJ720917 VSF720914:VSF720917 WCB720914:WCB720917 WLX720914:WLX720917 WVT720914:WVT720917 L786450:L786453 JH786450:JH786453 TD786450:TD786453 ACZ786450:ACZ786453 AMV786450:AMV786453 AWR786450:AWR786453 BGN786450:BGN786453 BQJ786450:BQJ786453 CAF786450:CAF786453 CKB786450:CKB786453 CTX786450:CTX786453 DDT786450:DDT786453 DNP786450:DNP786453 DXL786450:DXL786453 EHH786450:EHH786453 ERD786450:ERD786453 FAZ786450:FAZ786453 FKV786450:FKV786453 FUR786450:FUR786453 GEN786450:GEN786453 GOJ786450:GOJ786453 GYF786450:GYF786453 HIB786450:HIB786453 HRX786450:HRX786453 IBT786450:IBT786453 ILP786450:ILP786453 IVL786450:IVL786453 JFH786450:JFH786453 JPD786450:JPD786453 JYZ786450:JYZ786453 KIV786450:KIV786453 KSR786450:KSR786453 LCN786450:LCN786453 LMJ786450:LMJ786453 LWF786450:LWF786453 MGB786450:MGB786453 MPX786450:MPX786453 MZT786450:MZT786453 NJP786450:NJP786453 NTL786450:NTL786453 ODH786450:ODH786453 OND786450:OND786453 OWZ786450:OWZ786453 PGV786450:PGV786453 PQR786450:PQR786453 QAN786450:QAN786453 QKJ786450:QKJ786453 QUF786450:QUF786453 REB786450:REB786453 RNX786450:RNX786453 RXT786450:RXT786453 SHP786450:SHP786453 SRL786450:SRL786453 TBH786450:TBH786453 TLD786450:TLD786453 TUZ786450:TUZ786453 UEV786450:UEV786453 UOR786450:UOR786453 UYN786450:UYN786453 VIJ786450:VIJ786453 VSF786450:VSF786453 WCB786450:WCB786453 WLX786450:WLX786453 WVT786450:WVT786453 L851986:L851989 JH851986:JH851989 TD851986:TD851989 ACZ851986:ACZ851989 AMV851986:AMV851989 AWR851986:AWR851989 BGN851986:BGN851989 BQJ851986:BQJ851989 CAF851986:CAF851989 CKB851986:CKB851989 CTX851986:CTX851989 DDT851986:DDT851989 DNP851986:DNP851989 DXL851986:DXL851989 EHH851986:EHH851989 ERD851986:ERD851989 FAZ851986:FAZ851989 FKV851986:FKV851989 FUR851986:FUR851989 GEN851986:GEN851989 GOJ851986:GOJ851989 GYF851986:GYF851989 HIB851986:HIB851989 HRX851986:HRX851989 IBT851986:IBT851989 ILP851986:ILP851989 IVL851986:IVL851989 JFH851986:JFH851989 JPD851986:JPD851989 JYZ851986:JYZ851989 KIV851986:KIV851989 KSR851986:KSR851989 LCN851986:LCN851989 LMJ851986:LMJ851989 LWF851986:LWF851989 MGB851986:MGB851989 MPX851986:MPX851989 MZT851986:MZT851989 NJP851986:NJP851989 NTL851986:NTL851989 ODH851986:ODH851989 OND851986:OND851989 OWZ851986:OWZ851989 PGV851986:PGV851989 PQR851986:PQR851989 QAN851986:QAN851989 QKJ851986:QKJ851989 QUF851986:QUF851989 REB851986:REB851989 RNX851986:RNX851989 RXT851986:RXT851989 SHP851986:SHP851989 SRL851986:SRL851989 TBH851986:TBH851989 TLD851986:TLD851989 TUZ851986:TUZ851989 UEV851986:UEV851989 UOR851986:UOR851989 UYN851986:UYN851989 VIJ851986:VIJ851989 VSF851986:VSF851989 WCB851986:WCB851989 WLX851986:WLX851989 WVT851986:WVT851989 L917522:L917525 JH917522:JH917525 TD917522:TD917525 ACZ917522:ACZ917525 AMV917522:AMV917525 AWR917522:AWR917525 BGN917522:BGN917525 BQJ917522:BQJ917525 CAF917522:CAF917525 CKB917522:CKB917525 CTX917522:CTX917525 DDT917522:DDT917525 DNP917522:DNP917525 DXL917522:DXL917525 EHH917522:EHH917525 ERD917522:ERD917525 FAZ917522:FAZ917525 FKV917522:FKV917525 FUR917522:FUR917525 GEN917522:GEN917525 GOJ917522:GOJ917525 GYF917522:GYF917525 HIB917522:HIB917525 HRX917522:HRX917525 IBT917522:IBT917525 ILP917522:ILP917525 IVL917522:IVL917525 JFH917522:JFH917525 JPD917522:JPD917525 JYZ917522:JYZ917525 KIV917522:KIV917525 KSR917522:KSR917525 LCN917522:LCN917525 LMJ917522:LMJ917525 LWF917522:LWF917525 MGB917522:MGB917525 MPX917522:MPX917525 MZT917522:MZT917525 NJP917522:NJP917525 NTL917522:NTL917525 ODH917522:ODH917525 OND917522:OND917525 OWZ917522:OWZ917525 PGV917522:PGV917525 PQR917522:PQR917525 QAN917522:QAN917525 QKJ917522:QKJ917525 QUF917522:QUF917525 REB917522:REB917525 RNX917522:RNX917525 RXT917522:RXT917525 SHP917522:SHP917525 SRL917522:SRL917525 TBH917522:TBH917525 TLD917522:TLD917525 TUZ917522:TUZ917525 UEV917522:UEV917525 UOR917522:UOR917525 UYN917522:UYN917525 VIJ917522:VIJ917525 VSF917522:VSF917525 WCB917522:WCB917525 WLX917522:WLX917525 WVT917522:WVT917525 L983058:L983061 JH983058:JH983061 TD983058:TD983061 ACZ983058:ACZ983061 AMV983058:AMV983061 AWR983058:AWR983061 BGN983058:BGN983061 BQJ983058:BQJ983061 CAF983058:CAF983061 CKB983058:CKB983061 CTX983058:CTX983061 DDT983058:DDT983061 DNP983058:DNP983061 DXL983058:DXL983061 EHH983058:EHH983061 ERD983058:ERD983061 FAZ983058:FAZ983061 FKV983058:FKV983061 FUR983058:FUR983061 GEN983058:GEN983061 GOJ983058:GOJ983061 GYF983058:GYF983061 HIB983058:HIB983061 HRX983058:HRX983061 IBT983058:IBT983061 ILP983058:ILP983061 IVL983058:IVL983061 JFH983058:JFH983061 JPD983058:JPD983061 JYZ983058:JYZ983061 KIV983058:KIV983061 KSR983058:KSR983061 LCN983058:LCN983061 LMJ983058:LMJ983061 LWF983058:LWF983061 MGB983058:MGB983061 MPX983058:MPX983061 MZT983058:MZT983061 NJP983058:NJP983061 NTL983058:NTL983061 ODH983058:ODH983061 OND983058:OND983061 OWZ983058:OWZ983061 PGV983058:PGV983061 PQR983058:PQR983061 QAN983058:QAN983061 QKJ983058:QKJ983061 QUF983058:QUF983061 REB983058:REB983061 RNX983058:RNX983061 RXT983058:RXT983061 SHP983058:SHP983061 SRL983058:SRL983061 TBH983058:TBH983061 TLD983058:TLD983061 TUZ983058:TUZ983061 UEV983058:UEV983061 UOR983058:UOR983061 UYN983058:UYN983061 VIJ983058:VIJ983061 VSF983058:VSF983061 WCB983058:WCB983061 WLX983058:WLX983061 L17:L21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9A9D-1BDC-43CC-B30E-7AE833E28A71}">
  <sheetPr>
    <pageSetUpPr fitToPage="1"/>
  </sheetPr>
  <dimension ref="A1:S76"/>
  <sheetViews>
    <sheetView view="pageBreakPreview" topLeftCell="A13" zoomScale="70" zoomScaleNormal="100" zoomScaleSheetLayoutView="70" workbookViewId="0">
      <selection activeCell="L53" sqref="L53"/>
    </sheetView>
  </sheetViews>
  <sheetFormatPr defaultColWidth="9" defaultRowHeight="20.25" customHeight="1"/>
  <cols>
    <col min="1" max="1" width="2.36328125" style="114" customWidth="1"/>
    <col min="2" max="2" width="25" style="113" bestFit="1" customWidth="1"/>
    <col min="3" max="3" width="41.7265625" style="113" customWidth="1"/>
    <col min="4" max="4" width="15.26953125" style="113" customWidth="1"/>
    <col min="5" max="5" width="44.26953125" style="113" customWidth="1"/>
    <col min="6" max="6" width="42" style="113" customWidth="1"/>
    <col min="7" max="7" width="22.453125" style="113" customWidth="1"/>
    <col min="8" max="12" width="5.36328125" style="113" customWidth="1"/>
    <col min="13" max="13" width="6.453125" style="113" customWidth="1"/>
    <col min="14" max="17" width="5.36328125" style="113" customWidth="1"/>
    <col min="18" max="256" width="9" style="113"/>
    <col min="257" max="257" width="2.36328125" style="113" customWidth="1"/>
    <col min="258" max="258" width="25" style="113" bestFit="1" customWidth="1"/>
    <col min="259" max="259" width="41.7265625" style="113" customWidth="1"/>
    <col min="260" max="260" width="15.26953125" style="113" customWidth="1"/>
    <col min="261" max="261" width="44.26953125" style="113" customWidth="1"/>
    <col min="262" max="262" width="42" style="113" customWidth="1"/>
    <col min="263" max="263" width="22.453125" style="113" customWidth="1"/>
    <col min="264" max="268" width="5.36328125" style="113" customWidth="1"/>
    <col min="269" max="269" width="6.453125" style="113" customWidth="1"/>
    <col min="270" max="273" width="5.36328125" style="113" customWidth="1"/>
    <col min="274" max="512" width="9" style="113"/>
    <col min="513" max="513" width="2.36328125" style="113" customWidth="1"/>
    <col min="514" max="514" width="25" style="113" bestFit="1" customWidth="1"/>
    <col min="515" max="515" width="41.7265625" style="113" customWidth="1"/>
    <col min="516" max="516" width="15.26953125" style="113" customWidth="1"/>
    <col min="517" max="517" width="44.26953125" style="113" customWidth="1"/>
    <col min="518" max="518" width="42" style="113" customWidth="1"/>
    <col min="519" max="519" width="22.453125" style="113" customWidth="1"/>
    <col min="520" max="524" width="5.36328125" style="113" customWidth="1"/>
    <col min="525" max="525" width="6.453125" style="113" customWidth="1"/>
    <col min="526" max="529" width="5.36328125" style="113" customWidth="1"/>
    <col min="530" max="768" width="9" style="113"/>
    <col min="769" max="769" width="2.36328125" style="113" customWidth="1"/>
    <col min="770" max="770" width="25" style="113" bestFit="1" customWidth="1"/>
    <col min="771" max="771" width="41.7265625" style="113" customWidth="1"/>
    <col min="772" max="772" width="15.26953125" style="113" customWidth="1"/>
    <col min="773" max="773" width="44.26953125" style="113" customWidth="1"/>
    <col min="774" max="774" width="42" style="113" customWidth="1"/>
    <col min="775" max="775" width="22.453125" style="113" customWidth="1"/>
    <col min="776" max="780" width="5.36328125" style="113" customWidth="1"/>
    <col min="781" max="781" width="6.453125" style="113" customWidth="1"/>
    <col min="782" max="785" width="5.36328125" style="113" customWidth="1"/>
    <col min="786" max="1024" width="9" style="113"/>
    <col min="1025" max="1025" width="2.36328125" style="113" customWidth="1"/>
    <col min="1026" max="1026" width="25" style="113" bestFit="1" customWidth="1"/>
    <col min="1027" max="1027" width="41.7265625" style="113" customWidth="1"/>
    <col min="1028" max="1028" width="15.26953125" style="113" customWidth="1"/>
    <col min="1029" max="1029" width="44.26953125" style="113" customWidth="1"/>
    <col min="1030" max="1030" width="42" style="113" customWidth="1"/>
    <col min="1031" max="1031" width="22.453125" style="113" customWidth="1"/>
    <col min="1032" max="1036" width="5.36328125" style="113" customWidth="1"/>
    <col min="1037" max="1037" width="6.453125" style="113" customWidth="1"/>
    <col min="1038" max="1041" width="5.36328125" style="113" customWidth="1"/>
    <col min="1042" max="1280" width="9" style="113"/>
    <col min="1281" max="1281" width="2.36328125" style="113" customWidth="1"/>
    <col min="1282" max="1282" width="25" style="113" bestFit="1" customWidth="1"/>
    <col min="1283" max="1283" width="41.7265625" style="113" customWidth="1"/>
    <col min="1284" max="1284" width="15.26953125" style="113" customWidth="1"/>
    <col min="1285" max="1285" width="44.26953125" style="113" customWidth="1"/>
    <col min="1286" max="1286" width="42" style="113" customWidth="1"/>
    <col min="1287" max="1287" width="22.453125" style="113" customWidth="1"/>
    <col min="1288" max="1292" width="5.36328125" style="113" customWidth="1"/>
    <col min="1293" max="1293" width="6.453125" style="113" customWidth="1"/>
    <col min="1294" max="1297" width="5.36328125" style="113" customWidth="1"/>
    <col min="1298" max="1536" width="9" style="113"/>
    <col min="1537" max="1537" width="2.36328125" style="113" customWidth="1"/>
    <col min="1538" max="1538" width="25" style="113" bestFit="1" customWidth="1"/>
    <col min="1539" max="1539" width="41.7265625" style="113" customWidth="1"/>
    <col min="1540" max="1540" width="15.26953125" style="113" customWidth="1"/>
    <col min="1541" max="1541" width="44.26953125" style="113" customWidth="1"/>
    <col min="1542" max="1542" width="42" style="113" customWidth="1"/>
    <col min="1543" max="1543" width="22.453125" style="113" customWidth="1"/>
    <col min="1544" max="1548" width="5.36328125" style="113" customWidth="1"/>
    <col min="1549" max="1549" width="6.453125" style="113" customWidth="1"/>
    <col min="1550" max="1553" width="5.36328125" style="113" customWidth="1"/>
    <col min="1554" max="1792" width="9" style="113"/>
    <col min="1793" max="1793" width="2.36328125" style="113" customWidth="1"/>
    <col min="1794" max="1794" width="25" style="113" bestFit="1" customWidth="1"/>
    <col min="1795" max="1795" width="41.7265625" style="113" customWidth="1"/>
    <col min="1796" max="1796" width="15.26953125" style="113" customWidth="1"/>
    <col min="1797" max="1797" width="44.26953125" style="113" customWidth="1"/>
    <col min="1798" max="1798" width="42" style="113" customWidth="1"/>
    <col min="1799" max="1799" width="22.453125" style="113" customWidth="1"/>
    <col min="1800" max="1804" width="5.36328125" style="113" customWidth="1"/>
    <col min="1805" max="1805" width="6.453125" style="113" customWidth="1"/>
    <col min="1806" max="1809" width="5.36328125" style="113" customWidth="1"/>
    <col min="1810" max="2048" width="9" style="113"/>
    <col min="2049" max="2049" width="2.36328125" style="113" customWidth="1"/>
    <col min="2050" max="2050" width="25" style="113" bestFit="1" customWidth="1"/>
    <col min="2051" max="2051" width="41.7265625" style="113" customWidth="1"/>
    <col min="2052" max="2052" width="15.26953125" style="113" customWidth="1"/>
    <col min="2053" max="2053" width="44.26953125" style="113" customWidth="1"/>
    <col min="2054" max="2054" width="42" style="113" customWidth="1"/>
    <col min="2055" max="2055" width="22.453125" style="113" customWidth="1"/>
    <col min="2056" max="2060" width="5.36328125" style="113" customWidth="1"/>
    <col min="2061" max="2061" width="6.453125" style="113" customWidth="1"/>
    <col min="2062" max="2065" width="5.36328125" style="113" customWidth="1"/>
    <col min="2066" max="2304" width="9" style="113"/>
    <col min="2305" max="2305" width="2.36328125" style="113" customWidth="1"/>
    <col min="2306" max="2306" width="25" style="113" bestFit="1" customWidth="1"/>
    <col min="2307" max="2307" width="41.7265625" style="113" customWidth="1"/>
    <col min="2308" max="2308" width="15.26953125" style="113" customWidth="1"/>
    <col min="2309" max="2309" width="44.26953125" style="113" customWidth="1"/>
    <col min="2310" max="2310" width="42" style="113" customWidth="1"/>
    <col min="2311" max="2311" width="22.453125" style="113" customWidth="1"/>
    <col min="2312" max="2316" width="5.36328125" style="113" customWidth="1"/>
    <col min="2317" max="2317" width="6.453125" style="113" customWidth="1"/>
    <col min="2318" max="2321" width="5.36328125" style="113" customWidth="1"/>
    <col min="2322" max="2560" width="9" style="113"/>
    <col min="2561" max="2561" width="2.36328125" style="113" customWidth="1"/>
    <col min="2562" max="2562" width="25" style="113" bestFit="1" customWidth="1"/>
    <col min="2563" max="2563" width="41.7265625" style="113" customWidth="1"/>
    <col min="2564" max="2564" width="15.26953125" style="113" customWidth="1"/>
    <col min="2565" max="2565" width="44.26953125" style="113" customWidth="1"/>
    <col min="2566" max="2566" width="42" style="113" customWidth="1"/>
    <col min="2567" max="2567" width="22.453125" style="113" customWidth="1"/>
    <col min="2568" max="2572" width="5.36328125" style="113" customWidth="1"/>
    <col min="2573" max="2573" width="6.453125" style="113" customWidth="1"/>
    <col min="2574" max="2577" width="5.36328125" style="113" customWidth="1"/>
    <col min="2578" max="2816" width="9" style="113"/>
    <col min="2817" max="2817" width="2.36328125" style="113" customWidth="1"/>
    <col min="2818" max="2818" width="25" style="113" bestFit="1" customWidth="1"/>
    <col min="2819" max="2819" width="41.7265625" style="113" customWidth="1"/>
    <col min="2820" max="2820" width="15.26953125" style="113" customWidth="1"/>
    <col min="2821" max="2821" width="44.26953125" style="113" customWidth="1"/>
    <col min="2822" max="2822" width="42" style="113" customWidth="1"/>
    <col min="2823" max="2823" width="22.453125" style="113" customWidth="1"/>
    <col min="2824" max="2828" width="5.36328125" style="113" customWidth="1"/>
    <col min="2829" max="2829" width="6.453125" style="113" customWidth="1"/>
    <col min="2830" max="2833" width="5.36328125" style="113" customWidth="1"/>
    <col min="2834" max="3072" width="9" style="113"/>
    <col min="3073" max="3073" width="2.36328125" style="113" customWidth="1"/>
    <col min="3074" max="3074" width="25" style="113" bestFit="1" customWidth="1"/>
    <col min="3075" max="3075" width="41.7265625" style="113" customWidth="1"/>
    <col min="3076" max="3076" width="15.26953125" style="113" customWidth="1"/>
    <col min="3077" max="3077" width="44.26953125" style="113" customWidth="1"/>
    <col min="3078" max="3078" width="42" style="113" customWidth="1"/>
    <col min="3079" max="3079" width="22.453125" style="113" customWidth="1"/>
    <col min="3080" max="3084" width="5.36328125" style="113" customWidth="1"/>
    <col min="3085" max="3085" width="6.453125" style="113" customWidth="1"/>
    <col min="3086" max="3089" width="5.36328125" style="113" customWidth="1"/>
    <col min="3090" max="3328" width="9" style="113"/>
    <col min="3329" max="3329" width="2.36328125" style="113" customWidth="1"/>
    <col min="3330" max="3330" width="25" style="113" bestFit="1" customWidth="1"/>
    <col min="3331" max="3331" width="41.7265625" style="113" customWidth="1"/>
    <col min="3332" max="3332" width="15.26953125" style="113" customWidth="1"/>
    <col min="3333" max="3333" width="44.26953125" style="113" customWidth="1"/>
    <col min="3334" max="3334" width="42" style="113" customWidth="1"/>
    <col min="3335" max="3335" width="22.453125" style="113" customWidth="1"/>
    <col min="3336" max="3340" width="5.36328125" style="113" customWidth="1"/>
    <col min="3341" max="3341" width="6.453125" style="113" customWidth="1"/>
    <col min="3342" max="3345" width="5.36328125" style="113" customWidth="1"/>
    <col min="3346" max="3584" width="9" style="113"/>
    <col min="3585" max="3585" width="2.36328125" style="113" customWidth="1"/>
    <col min="3586" max="3586" width="25" style="113" bestFit="1" customWidth="1"/>
    <col min="3587" max="3587" width="41.7265625" style="113" customWidth="1"/>
    <col min="3588" max="3588" width="15.26953125" style="113" customWidth="1"/>
    <col min="3589" max="3589" width="44.26953125" style="113" customWidth="1"/>
    <col min="3590" max="3590" width="42" style="113" customWidth="1"/>
    <col min="3591" max="3591" width="22.453125" style="113" customWidth="1"/>
    <col min="3592" max="3596" width="5.36328125" style="113" customWidth="1"/>
    <col min="3597" max="3597" width="6.453125" style="113" customWidth="1"/>
    <col min="3598" max="3601" width="5.36328125" style="113" customWidth="1"/>
    <col min="3602" max="3840" width="9" style="113"/>
    <col min="3841" max="3841" width="2.36328125" style="113" customWidth="1"/>
    <col min="3842" max="3842" width="25" style="113" bestFit="1" customWidth="1"/>
    <col min="3843" max="3843" width="41.7265625" style="113" customWidth="1"/>
    <col min="3844" max="3844" width="15.26953125" style="113" customWidth="1"/>
    <col min="3845" max="3845" width="44.26953125" style="113" customWidth="1"/>
    <col min="3846" max="3846" width="42" style="113" customWidth="1"/>
    <col min="3847" max="3847" width="22.453125" style="113" customWidth="1"/>
    <col min="3848" max="3852" width="5.36328125" style="113" customWidth="1"/>
    <col min="3853" max="3853" width="6.453125" style="113" customWidth="1"/>
    <col min="3854" max="3857" width="5.36328125" style="113" customWidth="1"/>
    <col min="3858" max="4096" width="9" style="113"/>
    <col min="4097" max="4097" width="2.36328125" style="113" customWidth="1"/>
    <col min="4098" max="4098" width="25" style="113" bestFit="1" customWidth="1"/>
    <col min="4099" max="4099" width="41.7265625" style="113" customWidth="1"/>
    <col min="4100" max="4100" width="15.26953125" style="113" customWidth="1"/>
    <col min="4101" max="4101" width="44.26953125" style="113" customWidth="1"/>
    <col min="4102" max="4102" width="42" style="113" customWidth="1"/>
    <col min="4103" max="4103" width="22.453125" style="113" customWidth="1"/>
    <col min="4104" max="4108" width="5.36328125" style="113" customWidth="1"/>
    <col min="4109" max="4109" width="6.453125" style="113" customWidth="1"/>
    <col min="4110" max="4113" width="5.36328125" style="113" customWidth="1"/>
    <col min="4114" max="4352" width="9" style="113"/>
    <col min="4353" max="4353" width="2.36328125" style="113" customWidth="1"/>
    <col min="4354" max="4354" width="25" style="113" bestFit="1" customWidth="1"/>
    <col min="4355" max="4355" width="41.7265625" style="113" customWidth="1"/>
    <col min="4356" max="4356" width="15.26953125" style="113" customWidth="1"/>
    <col min="4357" max="4357" width="44.26953125" style="113" customWidth="1"/>
    <col min="4358" max="4358" width="42" style="113" customWidth="1"/>
    <col min="4359" max="4359" width="22.453125" style="113" customWidth="1"/>
    <col min="4360" max="4364" width="5.36328125" style="113" customWidth="1"/>
    <col min="4365" max="4365" width="6.453125" style="113" customWidth="1"/>
    <col min="4366" max="4369" width="5.36328125" style="113" customWidth="1"/>
    <col min="4370" max="4608" width="9" style="113"/>
    <col min="4609" max="4609" width="2.36328125" style="113" customWidth="1"/>
    <col min="4610" max="4610" width="25" style="113" bestFit="1" customWidth="1"/>
    <col min="4611" max="4611" width="41.7265625" style="113" customWidth="1"/>
    <col min="4612" max="4612" width="15.26953125" style="113" customWidth="1"/>
    <col min="4613" max="4613" width="44.26953125" style="113" customWidth="1"/>
    <col min="4614" max="4614" width="42" style="113" customWidth="1"/>
    <col min="4615" max="4615" width="22.453125" style="113" customWidth="1"/>
    <col min="4616" max="4620" width="5.36328125" style="113" customWidth="1"/>
    <col min="4621" max="4621" width="6.453125" style="113" customWidth="1"/>
    <col min="4622" max="4625" width="5.36328125" style="113" customWidth="1"/>
    <col min="4626" max="4864" width="9" style="113"/>
    <col min="4865" max="4865" width="2.36328125" style="113" customWidth="1"/>
    <col min="4866" max="4866" width="25" style="113" bestFit="1" customWidth="1"/>
    <col min="4867" max="4867" width="41.7265625" style="113" customWidth="1"/>
    <col min="4868" max="4868" width="15.26953125" style="113" customWidth="1"/>
    <col min="4869" max="4869" width="44.26953125" style="113" customWidth="1"/>
    <col min="4870" max="4870" width="42" style="113" customWidth="1"/>
    <col min="4871" max="4871" width="22.453125" style="113" customWidth="1"/>
    <col min="4872" max="4876" width="5.36328125" style="113" customWidth="1"/>
    <col min="4877" max="4877" width="6.453125" style="113" customWidth="1"/>
    <col min="4878" max="4881" width="5.36328125" style="113" customWidth="1"/>
    <col min="4882" max="5120" width="9" style="113"/>
    <col min="5121" max="5121" width="2.36328125" style="113" customWidth="1"/>
    <col min="5122" max="5122" width="25" style="113" bestFit="1" customWidth="1"/>
    <col min="5123" max="5123" width="41.7265625" style="113" customWidth="1"/>
    <col min="5124" max="5124" width="15.26953125" style="113" customWidth="1"/>
    <col min="5125" max="5125" width="44.26953125" style="113" customWidth="1"/>
    <col min="5126" max="5126" width="42" style="113" customWidth="1"/>
    <col min="5127" max="5127" width="22.453125" style="113" customWidth="1"/>
    <col min="5128" max="5132" width="5.36328125" style="113" customWidth="1"/>
    <col min="5133" max="5133" width="6.453125" style="113" customWidth="1"/>
    <col min="5134" max="5137" width="5.36328125" style="113" customWidth="1"/>
    <col min="5138" max="5376" width="9" style="113"/>
    <col min="5377" max="5377" width="2.36328125" style="113" customWidth="1"/>
    <col min="5378" max="5378" width="25" style="113" bestFit="1" customWidth="1"/>
    <col min="5379" max="5379" width="41.7265625" style="113" customWidth="1"/>
    <col min="5380" max="5380" width="15.26953125" style="113" customWidth="1"/>
    <col min="5381" max="5381" width="44.26953125" style="113" customWidth="1"/>
    <col min="5382" max="5382" width="42" style="113" customWidth="1"/>
    <col min="5383" max="5383" width="22.453125" style="113" customWidth="1"/>
    <col min="5384" max="5388" width="5.36328125" style="113" customWidth="1"/>
    <col min="5389" max="5389" width="6.453125" style="113" customWidth="1"/>
    <col min="5390" max="5393" width="5.36328125" style="113" customWidth="1"/>
    <col min="5394" max="5632" width="9" style="113"/>
    <col min="5633" max="5633" width="2.36328125" style="113" customWidth="1"/>
    <col min="5634" max="5634" width="25" style="113" bestFit="1" customWidth="1"/>
    <col min="5635" max="5635" width="41.7265625" style="113" customWidth="1"/>
    <col min="5636" max="5636" width="15.26953125" style="113" customWidth="1"/>
    <col min="5637" max="5637" width="44.26953125" style="113" customWidth="1"/>
    <col min="5638" max="5638" width="42" style="113" customWidth="1"/>
    <col min="5639" max="5639" width="22.453125" style="113" customWidth="1"/>
    <col min="5640" max="5644" width="5.36328125" style="113" customWidth="1"/>
    <col min="5645" max="5645" width="6.453125" style="113" customWidth="1"/>
    <col min="5646" max="5649" width="5.36328125" style="113" customWidth="1"/>
    <col min="5650" max="5888" width="9" style="113"/>
    <col min="5889" max="5889" width="2.36328125" style="113" customWidth="1"/>
    <col min="5890" max="5890" width="25" style="113" bestFit="1" customWidth="1"/>
    <col min="5891" max="5891" width="41.7265625" style="113" customWidth="1"/>
    <col min="5892" max="5892" width="15.26953125" style="113" customWidth="1"/>
    <col min="5893" max="5893" width="44.26953125" style="113" customWidth="1"/>
    <col min="5894" max="5894" width="42" style="113" customWidth="1"/>
    <col min="5895" max="5895" width="22.453125" style="113" customWidth="1"/>
    <col min="5896" max="5900" width="5.36328125" style="113" customWidth="1"/>
    <col min="5901" max="5901" width="6.453125" style="113" customWidth="1"/>
    <col min="5902" max="5905" width="5.36328125" style="113" customWidth="1"/>
    <col min="5906" max="6144" width="9" style="113"/>
    <col min="6145" max="6145" width="2.36328125" style="113" customWidth="1"/>
    <col min="6146" max="6146" width="25" style="113" bestFit="1" customWidth="1"/>
    <col min="6147" max="6147" width="41.7265625" style="113" customWidth="1"/>
    <col min="6148" max="6148" width="15.26953125" style="113" customWidth="1"/>
    <col min="6149" max="6149" width="44.26953125" style="113" customWidth="1"/>
    <col min="6150" max="6150" width="42" style="113" customWidth="1"/>
    <col min="6151" max="6151" width="22.453125" style="113" customWidth="1"/>
    <col min="6152" max="6156" width="5.36328125" style="113" customWidth="1"/>
    <col min="6157" max="6157" width="6.453125" style="113" customWidth="1"/>
    <col min="6158" max="6161" width="5.36328125" style="113" customWidth="1"/>
    <col min="6162" max="6400" width="9" style="113"/>
    <col min="6401" max="6401" width="2.36328125" style="113" customWidth="1"/>
    <col min="6402" max="6402" width="25" style="113" bestFit="1" customWidth="1"/>
    <col min="6403" max="6403" width="41.7265625" style="113" customWidth="1"/>
    <col min="6404" max="6404" width="15.26953125" style="113" customWidth="1"/>
    <col min="6405" max="6405" width="44.26953125" style="113" customWidth="1"/>
    <col min="6406" max="6406" width="42" style="113" customWidth="1"/>
    <col min="6407" max="6407" width="22.453125" style="113" customWidth="1"/>
    <col min="6408" max="6412" width="5.36328125" style="113" customWidth="1"/>
    <col min="6413" max="6413" width="6.453125" style="113" customWidth="1"/>
    <col min="6414" max="6417" width="5.36328125" style="113" customWidth="1"/>
    <col min="6418" max="6656" width="9" style="113"/>
    <col min="6657" max="6657" width="2.36328125" style="113" customWidth="1"/>
    <col min="6658" max="6658" width="25" style="113" bestFit="1" customWidth="1"/>
    <col min="6659" max="6659" width="41.7265625" style="113" customWidth="1"/>
    <col min="6660" max="6660" width="15.26953125" style="113" customWidth="1"/>
    <col min="6661" max="6661" width="44.26953125" style="113" customWidth="1"/>
    <col min="6662" max="6662" width="42" style="113" customWidth="1"/>
    <col min="6663" max="6663" width="22.453125" style="113" customWidth="1"/>
    <col min="6664" max="6668" width="5.36328125" style="113" customWidth="1"/>
    <col min="6669" max="6669" width="6.453125" style="113" customWidth="1"/>
    <col min="6670" max="6673" width="5.36328125" style="113" customWidth="1"/>
    <col min="6674" max="6912" width="9" style="113"/>
    <col min="6913" max="6913" width="2.36328125" style="113" customWidth="1"/>
    <col min="6914" max="6914" width="25" style="113" bestFit="1" customWidth="1"/>
    <col min="6915" max="6915" width="41.7265625" style="113" customWidth="1"/>
    <col min="6916" max="6916" width="15.26953125" style="113" customWidth="1"/>
    <col min="6917" max="6917" width="44.26953125" style="113" customWidth="1"/>
    <col min="6918" max="6918" width="42" style="113" customWidth="1"/>
    <col min="6919" max="6919" width="22.453125" style="113" customWidth="1"/>
    <col min="6920" max="6924" width="5.36328125" style="113" customWidth="1"/>
    <col min="6925" max="6925" width="6.453125" style="113" customWidth="1"/>
    <col min="6926" max="6929" width="5.36328125" style="113" customWidth="1"/>
    <col min="6930" max="7168" width="9" style="113"/>
    <col min="7169" max="7169" width="2.36328125" style="113" customWidth="1"/>
    <col min="7170" max="7170" width="25" style="113" bestFit="1" customWidth="1"/>
    <col min="7171" max="7171" width="41.7265625" style="113" customWidth="1"/>
    <col min="7172" max="7172" width="15.26953125" style="113" customWidth="1"/>
    <col min="7173" max="7173" width="44.26953125" style="113" customWidth="1"/>
    <col min="7174" max="7174" width="42" style="113" customWidth="1"/>
    <col min="7175" max="7175" width="22.453125" style="113" customWidth="1"/>
    <col min="7176" max="7180" width="5.36328125" style="113" customWidth="1"/>
    <col min="7181" max="7181" width="6.453125" style="113" customWidth="1"/>
    <col min="7182" max="7185" width="5.36328125" style="113" customWidth="1"/>
    <col min="7186" max="7424" width="9" style="113"/>
    <col min="7425" max="7425" width="2.36328125" style="113" customWidth="1"/>
    <col min="7426" max="7426" width="25" style="113" bestFit="1" customWidth="1"/>
    <col min="7427" max="7427" width="41.7265625" style="113" customWidth="1"/>
    <col min="7428" max="7428" width="15.26953125" style="113" customWidth="1"/>
    <col min="7429" max="7429" width="44.26953125" style="113" customWidth="1"/>
    <col min="7430" max="7430" width="42" style="113" customWidth="1"/>
    <col min="7431" max="7431" width="22.453125" style="113" customWidth="1"/>
    <col min="7432" max="7436" width="5.36328125" style="113" customWidth="1"/>
    <col min="7437" max="7437" width="6.453125" style="113" customWidth="1"/>
    <col min="7438" max="7441" width="5.36328125" style="113" customWidth="1"/>
    <col min="7442" max="7680" width="9" style="113"/>
    <col min="7681" max="7681" width="2.36328125" style="113" customWidth="1"/>
    <col min="7682" max="7682" width="25" style="113" bestFit="1" customWidth="1"/>
    <col min="7683" max="7683" width="41.7265625" style="113" customWidth="1"/>
    <col min="7684" max="7684" width="15.26953125" style="113" customWidth="1"/>
    <col min="7685" max="7685" width="44.26953125" style="113" customWidth="1"/>
    <col min="7686" max="7686" width="42" style="113" customWidth="1"/>
    <col min="7687" max="7687" width="22.453125" style="113" customWidth="1"/>
    <col min="7688" max="7692" width="5.36328125" style="113" customWidth="1"/>
    <col min="7693" max="7693" width="6.453125" style="113" customWidth="1"/>
    <col min="7694" max="7697" width="5.36328125" style="113" customWidth="1"/>
    <col min="7698" max="7936" width="9" style="113"/>
    <col min="7937" max="7937" width="2.36328125" style="113" customWidth="1"/>
    <col min="7938" max="7938" width="25" style="113" bestFit="1" customWidth="1"/>
    <col min="7939" max="7939" width="41.7265625" style="113" customWidth="1"/>
    <col min="7940" max="7940" width="15.26953125" style="113" customWidth="1"/>
    <col min="7941" max="7941" width="44.26953125" style="113" customWidth="1"/>
    <col min="7942" max="7942" width="42" style="113" customWidth="1"/>
    <col min="7943" max="7943" width="22.453125" style="113" customWidth="1"/>
    <col min="7944" max="7948" width="5.36328125" style="113" customWidth="1"/>
    <col min="7949" max="7949" width="6.453125" style="113" customWidth="1"/>
    <col min="7950" max="7953" width="5.36328125" style="113" customWidth="1"/>
    <col min="7954" max="8192" width="9" style="113"/>
    <col min="8193" max="8193" width="2.36328125" style="113" customWidth="1"/>
    <col min="8194" max="8194" width="25" style="113" bestFit="1" customWidth="1"/>
    <col min="8195" max="8195" width="41.7265625" style="113" customWidth="1"/>
    <col min="8196" max="8196" width="15.26953125" style="113" customWidth="1"/>
    <col min="8197" max="8197" width="44.26953125" style="113" customWidth="1"/>
    <col min="8198" max="8198" width="42" style="113" customWidth="1"/>
    <col min="8199" max="8199" width="22.453125" style="113" customWidth="1"/>
    <col min="8200" max="8204" width="5.36328125" style="113" customWidth="1"/>
    <col min="8205" max="8205" width="6.453125" style="113" customWidth="1"/>
    <col min="8206" max="8209" width="5.36328125" style="113" customWidth="1"/>
    <col min="8210" max="8448" width="9" style="113"/>
    <col min="8449" max="8449" width="2.36328125" style="113" customWidth="1"/>
    <col min="8450" max="8450" width="25" style="113" bestFit="1" customWidth="1"/>
    <col min="8451" max="8451" width="41.7265625" style="113" customWidth="1"/>
    <col min="8452" max="8452" width="15.26953125" style="113" customWidth="1"/>
    <col min="8453" max="8453" width="44.26953125" style="113" customWidth="1"/>
    <col min="8454" max="8454" width="42" style="113" customWidth="1"/>
    <col min="8455" max="8455" width="22.453125" style="113" customWidth="1"/>
    <col min="8456" max="8460" width="5.36328125" style="113" customWidth="1"/>
    <col min="8461" max="8461" width="6.453125" style="113" customWidth="1"/>
    <col min="8462" max="8465" width="5.36328125" style="113" customWidth="1"/>
    <col min="8466" max="8704" width="9" style="113"/>
    <col min="8705" max="8705" width="2.36328125" style="113" customWidth="1"/>
    <col min="8706" max="8706" width="25" style="113" bestFit="1" customWidth="1"/>
    <col min="8707" max="8707" width="41.7265625" style="113" customWidth="1"/>
    <col min="8708" max="8708" width="15.26953125" style="113" customWidth="1"/>
    <col min="8709" max="8709" width="44.26953125" style="113" customWidth="1"/>
    <col min="8710" max="8710" width="42" style="113" customWidth="1"/>
    <col min="8711" max="8711" width="22.453125" style="113" customWidth="1"/>
    <col min="8712" max="8716" width="5.36328125" style="113" customWidth="1"/>
    <col min="8717" max="8717" width="6.453125" style="113" customWidth="1"/>
    <col min="8718" max="8721" width="5.36328125" style="113" customWidth="1"/>
    <col min="8722" max="8960" width="9" style="113"/>
    <col min="8961" max="8961" width="2.36328125" style="113" customWidth="1"/>
    <col min="8962" max="8962" width="25" style="113" bestFit="1" customWidth="1"/>
    <col min="8963" max="8963" width="41.7265625" style="113" customWidth="1"/>
    <col min="8964" max="8964" width="15.26953125" style="113" customWidth="1"/>
    <col min="8965" max="8965" width="44.26953125" style="113" customWidth="1"/>
    <col min="8966" max="8966" width="42" style="113" customWidth="1"/>
    <col min="8967" max="8967" width="22.453125" style="113" customWidth="1"/>
    <col min="8968" max="8972" width="5.36328125" style="113" customWidth="1"/>
    <col min="8973" max="8973" width="6.453125" style="113" customWidth="1"/>
    <col min="8974" max="8977" width="5.36328125" style="113" customWidth="1"/>
    <col min="8978" max="9216" width="9" style="113"/>
    <col min="9217" max="9217" width="2.36328125" style="113" customWidth="1"/>
    <col min="9218" max="9218" width="25" style="113" bestFit="1" customWidth="1"/>
    <col min="9219" max="9219" width="41.7265625" style="113" customWidth="1"/>
    <col min="9220" max="9220" width="15.26953125" style="113" customWidth="1"/>
    <col min="9221" max="9221" width="44.26953125" style="113" customWidth="1"/>
    <col min="9222" max="9222" width="42" style="113" customWidth="1"/>
    <col min="9223" max="9223" width="22.453125" style="113" customWidth="1"/>
    <col min="9224" max="9228" width="5.36328125" style="113" customWidth="1"/>
    <col min="9229" max="9229" width="6.453125" style="113" customWidth="1"/>
    <col min="9230" max="9233" width="5.36328125" style="113" customWidth="1"/>
    <col min="9234" max="9472" width="9" style="113"/>
    <col min="9473" max="9473" width="2.36328125" style="113" customWidth="1"/>
    <col min="9474" max="9474" width="25" style="113" bestFit="1" customWidth="1"/>
    <col min="9475" max="9475" width="41.7265625" style="113" customWidth="1"/>
    <col min="9476" max="9476" width="15.26953125" style="113" customWidth="1"/>
    <col min="9477" max="9477" width="44.26953125" style="113" customWidth="1"/>
    <col min="9478" max="9478" width="42" style="113" customWidth="1"/>
    <col min="9479" max="9479" width="22.453125" style="113" customWidth="1"/>
    <col min="9480" max="9484" width="5.36328125" style="113" customWidth="1"/>
    <col min="9485" max="9485" width="6.453125" style="113" customWidth="1"/>
    <col min="9486" max="9489" width="5.36328125" style="113" customWidth="1"/>
    <col min="9490" max="9728" width="9" style="113"/>
    <col min="9729" max="9729" width="2.36328125" style="113" customWidth="1"/>
    <col min="9730" max="9730" width="25" style="113" bestFit="1" customWidth="1"/>
    <col min="9731" max="9731" width="41.7265625" style="113" customWidth="1"/>
    <col min="9732" max="9732" width="15.26953125" style="113" customWidth="1"/>
    <col min="9733" max="9733" width="44.26953125" style="113" customWidth="1"/>
    <col min="9734" max="9734" width="42" style="113" customWidth="1"/>
    <col min="9735" max="9735" width="22.453125" style="113" customWidth="1"/>
    <col min="9736" max="9740" width="5.36328125" style="113" customWidth="1"/>
    <col min="9741" max="9741" width="6.453125" style="113" customWidth="1"/>
    <col min="9742" max="9745" width="5.36328125" style="113" customWidth="1"/>
    <col min="9746" max="9984" width="9" style="113"/>
    <col min="9985" max="9985" width="2.36328125" style="113" customWidth="1"/>
    <col min="9986" max="9986" width="25" style="113" bestFit="1" customWidth="1"/>
    <col min="9987" max="9987" width="41.7265625" style="113" customWidth="1"/>
    <col min="9988" max="9988" width="15.26953125" style="113" customWidth="1"/>
    <col min="9989" max="9989" width="44.26953125" style="113" customWidth="1"/>
    <col min="9990" max="9990" width="42" style="113" customWidth="1"/>
    <col min="9991" max="9991" width="22.453125" style="113" customWidth="1"/>
    <col min="9992" max="9996" width="5.36328125" style="113" customWidth="1"/>
    <col min="9997" max="9997" width="6.453125" style="113" customWidth="1"/>
    <col min="9998" max="10001" width="5.36328125" style="113" customWidth="1"/>
    <col min="10002" max="10240" width="9" style="113"/>
    <col min="10241" max="10241" width="2.36328125" style="113" customWidth="1"/>
    <col min="10242" max="10242" width="25" style="113" bestFit="1" customWidth="1"/>
    <col min="10243" max="10243" width="41.7265625" style="113" customWidth="1"/>
    <col min="10244" max="10244" width="15.26953125" style="113" customWidth="1"/>
    <col min="10245" max="10245" width="44.26953125" style="113" customWidth="1"/>
    <col min="10246" max="10246" width="42" style="113" customWidth="1"/>
    <col min="10247" max="10247" width="22.453125" style="113" customWidth="1"/>
    <col min="10248" max="10252" width="5.36328125" style="113" customWidth="1"/>
    <col min="10253" max="10253" width="6.453125" style="113" customWidth="1"/>
    <col min="10254" max="10257" width="5.36328125" style="113" customWidth="1"/>
    <col min="10258" max="10496" width="9" style="113"/>
    <col min="10497" max="10497" width="2.36328125" style="113" customWidth="1"/>
    <col min="10498" max="10498" width="25" style="113" bestFit="1" customWidth="1"/>
    <col min="10499" max="10499" width="41.7265625" style="113" customWidth="1"/>
    <col min="10500" max="10500" width="15.26953125" style="113" customWidth="1"/>
    <col min="10501" max="10501" width="44.26953125" style="113" customWidth="1"/>
    <col min="10502" max="10502" width="42" style="113" customWidth="1"/>
    <col min="10503" max="10503" width="22.453125" style="113" customWidth="1"/>
    <col min="10504" max="10508" width="5.36328125" style="113" customWidth="1"/>
    <col min="10509" max="10509" width="6.453125" style="113" customWidth="1"/>
    <col min="10510" max="10513" width="5.36328125" style="113" customWidth="1"/>
    <col min="10514" max="10752" width="9" style="113"/>
    <col min="10753" max="10753" width="2.36328125" style="113" customWidth="1"/>
    <col min="10754" max="10754" width="25" style="113" bestFit="1" customWidth="1"/>
    <col min="10755" max="10755" width="41.7265625" style="113" customWidth="1"/>
    <col min="10756" max="10756" width="15.26953125" style="113" customWidth="1"/>
    <col min="10757" max="10757" width="44.26953125" style="113" customWidth="1"/>
    <col min="10758" max="10758" width="42" style="113" customWidth="1"/>
    <col min="10759" max="10759" width="22.453125" style="113" customWidth="1"/>
    <col min="10760" max="10764" width="5.36328125" style="113" customWidth="1"/>
    <col min="10765" max="10765" width="6.453125" style="113" customWidth="1"/>
    <col min="10766" max="10769" width="5.36328125" style="113" customWidth="1"/>
    <col min="10770" max="11008" width="9" style="113"/>
    <col min="11009" max="11009" width="2.36328125" style="113" customWidth="1"/>
    <col min="11010" max="11010" width="25" style="113" bestFit="1" customWidth="1"/>
    <col min="11011" max="11011" width="41.7265625" style="113" customWidth="1"/>
    <col min="11012" max="11012" width="15.26953125" style="113" customWidth="1"/>
    <col min="11013" max="11013" width="44.26953125" style="113" customWidth="1"/>
    <col min="11014" max="11014" width="42" style="113" customWidth="1"/>
    <col min="11015" max="11015" width="22.453125" style="113" customWidth="1"/>
    <col min="11016" max="11020" width="5.36328125" style="113" customWidth="1"/>
    <col min="11021" max="11021" width="6.453125" style="113" customWidth="1"/>
    <col min="11022" max="11025" width="5.36328125" style="113" customWidth="1"/>
    <col min="11026" max="11264" width="9" style="113"/>
    <col min="11265" max="11265" width="2.36328125" style="113" customWidth="1"/>
    <col min="11266" max="11266" width="25" style="113" bestFit="1" customWidth="1"/>
    <col min="11267" max="11267" width="41.7265625" style="113" customWidth="1"/>
    <col min="11268" max="11268" width="15.26953125" style="113" customWidth="1"/>
    <col min="11269" max="11269" width="44.26953125" style="113" customWidth="1"/>
    <col min="11270" max="11270" width="42" style="113" customWidth="1"/>
    <col min="11271" max="11271" width="22.453125" style="113" customWidth="1"/>
    <col min="11272" max="11276" width="5.36328125" style="113" customWidth="1"/>
    <col min="11277" max="11277" width="6.453125" style="113" customWidth="1"/>
    <col min="11278" max="11281" width="5.36328125" style="113" customWidth="1"/>
    <col min="11282" max="11520" width="9" style="113"/>
    <col min="11521" max="11521" width="2.36328125" style="113" customWidth="1"/>
    <col min="11522" max="11522" width="25" style="113" bestFit="1" customWidth="1"/>
    <col min="11523" max="11523" width="41.7265625" style="113" customWidth="1"/>
    <col min="11524" max="11524" width="15.26953125" style="113" customWidth="1"/>
    <col min="11525" max="11525" width="44.26953125" style="113" customWidth="1"/>
    <col min="11526" max="11526" width="42" style="113" customWidth="1"/>
    <col min="11527" max="11527" width="22.453125" style="113" customWidth="1"/>
    <col min="11528" max="11532" width="5.36328125" style="113" customWidth="1"/>
    <col min="11533" max="11533" width="6.453125" style="113" customWidth="1"/>
    <col min="11534" max="11537" width="5.36328125" style="113" customWidth="1"/>
    <col min="11538" max="11776" width="9" style="113"/>
    <col min="11777" max="11777" width="2.36328125" style="113" customWidth="1"/>
    <col min="11778" max="11778" width="25" style="113" bestFit="1" customWidth="1"/>
    <col min="11779" max="11779" width="41.7265625" style="113" customWidth="1"/>
    <col min="11780" max="11780" width="15.26953125" style="113" customWidth="1"/>
    <col min="11781" max="11781" width="44.26953125" style="113" customWidth="1"/>
    <col min="11782" max="11782" width="42" style="113" customWidth="1"/>
    <col min="11783" max="11783" width="22.453125" style="113" customWidth="1"/>
    <col min="11784" max="11788" width="5.36328125" style="113" customWidth="1"/>
    <col min="11789" max="11789" width="6.453125" style="113" customWidth="1"/>
    <col min="11790" max="11793" width="5.36328125" style="113" customWidth="1"/>
    <col min="11794" max="12032" width="9" style="113"/>
    <col min="12033" max="12033" width="2.36328125" style="113" customWidth="1"/>
    <col min="12034" max="12034" width="25" style="113" bestFit="1" customWidth="1"/>
    <col min="12035" max="12035" width="41.7265625" style="113" customWidth="1"/>
    <col min="12036" max="12036" width="15.26953125" style="113" customWidth="1"/>
    <col min="12037" max="12037" width="44.26953125" style="113" customWidth="1"/>
    <col min="12038" max="12038" width="42" style="113" customWidth="1"/>
    <col min="12039" max="12039" width="22.453125" style="113" customWidth="1"/>
    <col min="12040" max="12044" width="5.36328125" style="113" customWidth="1"/>
    <col min="12045" max="12045" width="6.453125" style="113" customWidth="1"/>
    <col min="12046" max="12049" width="5.36328125" style="113" customWidth="1"/>
    <col min="12050" max="12288" width="9" style="113"/>
    <col min="12289" max="12289" width="2.36328125" style="113" customWidth="1"/>
    <col min="12290" max="12290" width="25" style="113" bestFit="1" customWidth="1"/>
    <col min="12291" max="12291" width="41.7265625" style="113" customWidth="1"/>
    <col min="12292" max="12292" width="15.26953125" style="113" customWidth="1"/>
    <col min="12293" max="12293" width="44.26953125" style="113" customWidth="1"/>
    <col min="12294" max="12294" width="42" style="113" customWidth="1"/>
    <col min="12295" max="12295" width="22.453125" style="113" customWidth="1"/>
    <col min="12296" max="12300" width="5.36328125" style="113" customWidth="1"/>
    <col min="12301" max="12301" width="6.453125" style="113" customWidth="1"/>
    <col min="12302" max="12305" width="5.36328125" style="113" customWidth="1"/>
    <col min="12306" max="12544" width="9" style="113"/>
    <col min="12545" max="12545" width="2.36328125" style="113" customWidth="1"/>
    <col min="12546" max="12546" width="25" style="113" bestFit="1" customWidth="1"/>
    <col min="12547" max="12547" width="41.7265625" style="113" customWidth="1"/>
    <col min="12548" max="12548" width="15.26953125" style="113" customWidth="1"/>
    <col min="12549" max="12549" width="44.26953125" style="113" customWidth="1"/>
    <col min="12550" max="12550" width="42" style="113" customWidth="1"/>
    <col min="12551" max="12551" width="22.453125" style="113" customWidth="1"/>
    <col min="12552" max="12556" width="5.36328125" style="113" customWidth="1"/>
    <col min="12557" max="12557" width="6.453125" style="113" customWidth="1"/>
    <col min="12558" max="12561" width="5.36328125" style="113" customWidth="1"/>
    <col min="12562" max="12800" width="9" style="113"/>
    <col min="12801" max="12801" width="2.36328125" style="113" customWidth="1"/>
    <col min="12802" max="12802" width="25" style="113" bestFit="1" customWidth="1"/>
    <col min="12803" max="12803" width="41.7265625" style="113" customWidth="1"/>
    <col min="12804" max="12804" width="15.26953125" style="113" customWidth="1"/>
    <col min="12805" max="12805" width="44.26953125" style="113" customWidth="1"/>
    <col min="12806" max="12806" width="42" style="113" customWidth="1"/>
    <col min="12807" max="12807" width="22.453125" style="113" customWidth="1"/>
    <col min="12808" max="12812" width="5.36328125" style="113" customWidth="1"/>
    <col min="12813" max="12813" width="6.453125" style="113" customWidth="1"/>
    <col min="12814" max="12817" width="5.36328125" style="113" customWidth="1"/>
    <col min="12818" max="13056" width="9" style="113"/>
    <col min="13057" max="13057" width="2.36328125" style="113" customWidth="1"/>
    <col min="13058" max="13058" width="25" style="113" bestFit="1" customWidth="1"/>
    <col min="13059" max="13059" width="41.7265625" style="113" customWidth="1"/>
    <col min="13060" max="13060" width="15.26953125" style="113" customWidth="1"/>
    <col min="13061" max="13061" width="44.26953125" style="113" customWidth="1"/>
    <col min="13062" max="13062" width="42" style="113" customWidth="1"/>
    <col min="13063" max="13063" width="22.453125" style="113" customWidth="1"/>
    <col min="13064" max="13068" width="5.36328125" style="113" customWidth="1"/>
    <col min="13069" max="13069" width="6.453125" style="113" customWidth="1"/>
    <col min="13070" max="13073" width="5.36328125" style="113" customWidth="1"/>
    <col min="13074" max="13312" width="9" style="113"/>
    <col min="13313" max="13313" width="2.36328125" style="113" customWidth="1"/>
    <col min="13314" max="13314" width="25" style="113" bestFit="1" customWidth="1"/>
    <col min="13315" max="13315" width="41.7265625" style="113" customWidth="1"/>
    <col min="13316" max="13316" width="15.26953125" style="113" customWidth="1"/>
    <col min="13317" max="13317" width="44.26953125" style="113" customWidth="1"/>
    <col min="13318" max="13318" width="42" style="113" customWidth="1"/>
    <col min="13319" max="13319" width="22.453125" style="113" customWidth="1"/>
    <col min="13320" max="13324" width="5.36328125" style="113" customWidth="1"/>
    <col min="13325" max="13325" width="6.453125" style="113" customWidth="1"/>
    <col min="13326" max="13329" width="5.36328125" style="113" customWidth="1"/>
    <col min="13330" max="13568" width="9" style="113"/>
    <col min="13569" max="13569" width="2.36328125" style="113" customWidth="1"/>
    <col min="13570" max="13570" width="25" style="113" bestFit="1" customWidth="1"/>
    <col min="13571" max="13571" width="41.7265625" style="113" customWidth="1"/>
    <col min="13572" max="13572" width="15.26953125" style="113" customWidth="1"/>
    <col min="13573" max="13573" width="44.26953125" style="113" customWidth="1"/>
    <col min="13574" max="13574" width="42" style="113" customWidth="1"/>
    <col min="13575" max="13575" width="22.453125" style="113" customWidth="1"/>
    <col min="13576" max="13580" width="5.36328125" style="113" customWidth="1"/>
    <col min="13581" max="13581" width="6.453125" style="113" customWidth="1"/>
    <col min="13582" max="13585" width="5.36328125" style="113" customWidth="1"/>
    <col min="13586" max="13824" width="9" style="113"/>
    <col min="13825" max="13825" width="2.36328125" style="113" customWidth="1"/>
    <col min="13826" max="13826" width="25" style="113" bestFit="1" customWidth="1"/>
    <col min="13827" max="13827" width="41.7265625" style="113" customWidth="1"/>
    <col min="13828" max="13828" width="15.26953125" style="113" customWidth="1"/>
    <col min="13829" max="13829" width="44.26953125" style="113" customWidth="1"/>
    <col min="13830" max="13830" width="42" style="113" customWidth="1"/>
    <col min="13831" max="13831" width="22.453125" style="113" customWidth="1"/>
    <col min="13832" max="13836" width="5.36328125" style="113" customWidth="1"/>
    <col min="13837" max="13837" width="6.453125" style="113" customWidth="1"/>
    <col min="13838" max="13841" width="5.36328125" style="113" customWidth="1"/>
    <col min="13842" max="14080" width="9" style="113"/>
    <col min="14081" max="14081" width="2.36328125" style="113" customWidth="1"/>
    <col min="14082" max="14082" width="25" style="113" bestFit="1" customWidth="1"/>
    <col min="14083" max="14083" width="41.7265625" style="113" customWidth="1"/>
    <col min="14084" max="14084" width="15.26953125" style="113" customWidth="1"/>
    <col min="14085" max="14085" width="44.26953125" style="113" customWidth="1"/>
    <col min="14086" max="14086" width="42" style="113" customWidth="1"/>
    <col min="14087" max="14087" width="22.453125" style="113" customWidth="1"/>
    <col min="14088" max="14092" width="5.36328125" style="113" customWidth="1"/>
    <col min="14093" max="14093" width="6.453125" style="113" customWidth="1"/>
    <col min="14094" max="14097" width="5.36328125" style="113" customWidth="1"/>
    <col min="14098" max="14336" width="9" style="113"/>
    <col min="14337" max="14337" width="2.36328125" style="113" customWidth="1"/>
    <col min="14338" max="14338" width="25" style="113" bestFit="1" customWidth="1"/>
    <col min="14339" max="14339" width="41.7265625" style="113" customWidth="1"/>
    <col min="14340" max="14340" width="15.26953125" style="113" customWidth="1"/>
    <col min="14341" max="14341" width="44.26953125" style="113" customWidth="1"/>
    <col min="14342" max="14342" width="42" style="113" customWidth="1"/>
    <col min="14343" max="14343" width="22.453125" style="113" customWidth="1"/>
    <col min="14344" max="14348" width="5.36328125" style="113" customWidth="1"/>
    <col min="14349" max="14349" width="6.453125" style="113" customWidth="1"/>
    <col min="14350" max="14353" width="5.36328125" style="113" customWidth="1"/>
    <col min="14354" max="14592" width="9" style="113"/>
    <col min="14593" max="14593" width="2.36328125" style="113" customWidth="1"/>
    <col min="14594" max="14594" width="25" style="113" bestFit="1" customWidth="1"/>
    <col min="14595" max="14595" width="41.7265625" style="113" customWidth="1"/>
    <col min="14596" max="14596" width="15.26953125" style="113" customWidth="1"/>
    <col min="14597" max="14597" width="44.26953125" style="113" customWidth="1"/>
    <col min="14598" max="14598" width="42" style="113" customWidth="1"/>
    <col min="14599" max="14599" width="22.453125" style="113" customWidth="1"/>
    <col min="14600" max="14604" width="5.36328125" style="113" customWidth="1"/>
    <col min="14605" max="14605" width="6.453125" style="113" customWidth="1"/>
    <col min="14606" max="14609" width="5.36328125" style="113" customWidth="1"/>
    <col min="14610" max="14848" width="9" style="113"/>
    <col min="14849" max="14849" width="2.36328125" style="113" customWidth="1"/>
    <col min="14850" max="14850" width="25" style="113" bestFit="1" customWidth="1"/>
    <col min="14851" max="14851" width="41.7265625" style="113" customWidth="1"/>
    <col min="14852" max="14852" width="15.26953125" style="113" customWidth="1"/>
    <col min="14853" max="14853" width="44.26953125" style="113" customWidth="1"/>
    <col min="14854" max="14854" width="42" style="113" customWidth="1"/>
    <col min="14855" max="14855" width="22.453125" style="113" customWidth="1"/>
    <col min="14856" max="14860" width="5.36328125" style="113" customWidth="1"/>
    <col min="14861" max="14861" width="6.453125" style="113" customWidth="1"/>
    <col min="14862" max="14865" width="5.36328125" style="113" customWidth="1"/>
    <col min="14866" max="15104" width="9" style="113"/>
    <col min="15105" max="15105" width="2.36328125" style="113" customWidth="1"/>
    <col min="15106" max="15106" width="25" style="113" bestFit="1" customWidth="1"/>
    <col min="15107" max="15107" width="41.7265625" style="113" customWidth="1"/>
    <col min="15108" max="15108" width="15.26953125" style="113" customWidth="1"/>
    <col min="15109" max="15109" width="44.26953125" style="113" customWidth="1"/>
    <col min="15110" max="15110" width="42" style="113" customWidth="1"/>
    <col min="15111" max="15111" width="22.453125" style="113" customWidth="1"/>
    <col min="15112" max="15116" width="5.36328125" style="113" customWidth="1"/>
    <col min="15117" max="15117" width="6.453125" style="113" customWidth="1"/>
    <col min="15118" max="15121" width="5.36328125" style="113" customWidth="1"/>
    <col min="15122" max="15360" width="9" style="113"/>
    <col min="15361" max="15361" width="2.36328125" style="113" customWidth="1"/>
    <col min="15362" max="15362" width="25" style="113" bestFit="1" customWidth="1"/>
    <col min="15363" max="15363" width="41.7265625" style="113" customWidth="1"/>
    <col min="15364" max="15364" width="15.26953125" style="113" customWidth="1"/>
    <col min="15365" max="15365" width="44.26953125" style="113" customWidth="1"/>
    <col min="15366" max="15366" width="42" style="113" customWidth="1"/>
    <col min="15367" max="15367" width="22.453125" style="113" customWidth="1"/>
    <col min="15368" max="15372" width="5.36328125" style="113" customWidth="1"/>
    <col min="15373" max="15373" width="6.453125" style="113" customWidth="1"/>
    <col min="15374" max="15377" width="5.36328125" style="113" customWidth="1"/>
    <col min="15378" max="15616" width="9" style="113"/>
    <col min="15617" max="15617" width="2.36328125" style="113" customWidth="1"/>
    <col min="15618" max="15618" width="25" style="113" bestFit="1" customWidth="1"/>
    <col min="15619" max="15619" width="41.7265625" style="113" customWidth="1"/>
    <col min="15620" max="15620" width="15.26953125" style="113" customWidth="1"/>
    <col min="15621" max="15621" width="44.26953125" style="113" customWidth="1"/>
    <col min="15622" max="15622" width="42" style="113" customWidth="1"/>
    <col min="15623" max="15623" width="22.453125" style="113" customWidth="1"/>
    <col min="15624" max="15628" width="5.36328125" style="113" customWidth="1"/>
    <col min="15629" max="15629" width="6.453125" style="113" customWidth="1"/>
    <col min="15630" max="15633" width="5.36328125" style="113" customWidth="1"/>
    <col min="15634" max="15872" width="9" style="113"/>
    <col min="15873" max="15873" width="2.36328125" style="113" customWidth="1"/>
    <col min="15874" max="15874" width="25" style="113" bestFit="1" customWidth="1"/>
    <col min="15875" max="15875" width="41.7265625" style="113" customWidth="1"/>
    <col min="15876" max="15876" width="15.26953125" style="113" customWidth="1"/>
    <col min="15877" max="15877" width="44.26953125" style="113" customWidth="1"/>
    <col min="15878" max="15878" width="42" style="113" customWidth="1"/>
    <col min="15879" max="15879" width="22.453125" style="113" customWidth="1"/>
    <col min="15880" max="15884" width="5.36328125" style="113" customWidth="1"/>
    <col min="15885" max="15885" width="6.453125" style="113" customWidth="1"/>
    <col min="15886" max="15889" width="5.36328125" style="113" customWidth="1"/>
    <col min="15890" max="16128" width="9" style="113"/>
    <col min="16129" max="16129" width="2.36328125" style="113" customWidth="1"/>
    <col min="16130" max="16130" width="25" style="113" bestFit="1" customWidth="1"/>
    <col min="16131" max="16131" width="41.7265625" style="113" customWidth="1"/>
    <col min="16132" max="16132" width="15.26953125" style="113" customWidth="1"/>
    <col min="16133" max="16133" width="44.26953125" style="113" customWidth="1"/>
    <col min="16134" max="16134" width="42" style="113" customWidth="1"/>
    <col min="16135" max="16135" width="22.453125" style="113" customWidth="1"/>
    <col min="16136" max="16140" width="5.36328125" style="113" customWidth="1"/>
    <col min="16141" max="16141" width="6.453125" style="113" customWidth="1"/>
    <col min="16142" max="16145" width="5.36328125" style="113" customWidth="1"/>
    <col min="16146" max="16384" width="9" style="113"/>
  </cols>
  <sheetData>
    <row r="1" spans="1:11" ht="20.25" customHeight="1">
      <c r="A1" s="175"/>
      <c r="B1" s="176" t="s">
        <v>271</v>
      </c>
      <c r="C1" s="175"/>
      <c r="D1" s="175"/>
      <c r="E1" s="175"/>
      <c r="F1" s="175"/>
      <c r="G1" s="175"/>
      <c r="H1" s="175"/>
      <c r="I1" s="175"/>
      <c r="J1" s="175"/>
      <c r="K1" s="175"/>
    </row>
    <row r="3" spans="1:11" ht="20.25" customHeight="1">
      <c r="A3" s="177"/>
      <c r="B3" s="123" t="s">
        <v>272</v>
      </c>
      <c r="C3" s="178"/>
      <c r="D3" s="178"/>
      <c r="E3" s="178"/>
      <c r="F3" s="178"/>
      <c r="G3" s="178"/>
      <c r="H3" s="178"/>
      <c r="I3" s="178"/>
      <c r="J3" s="178"/>
      <c r="K3" s="178"/>
    </row>
    <row r="4" spans="1:11" ht="20.25" customHeight="1">
      <c r="A4" s="177"/>
      <c r="B4" s="123" t="s">
        <v>12</v>
      </c>
      <c r="C4" s="178"/>
      <c r="D4" s="178"/>
      <c r="E4" s="178"/>
      <c r="F4" s="178"/>
      <c r="G4" s="178"/>
      <c r="H4" s="178"/>
      <c r="I4" s="178"/>
      <c r="J4" s="178"/>
      <c r="K4" s="178"/>
    </row>
    <row r="5" spans="1:11" ht="20.25" customHeight="1">
      <c r="A5" s="177"/>
      <c r="B5" s="123" t="s">
        <v>273</v>
      </c>
      <c r="C5" s="178"/>
      <c r="D5" s="178"/>
      <c r="E5" s="178"/>
      <c r="F5" s="178"/>
      <c r="G5" s="178"/>
      <c r="H5" s="178"/>
      <c r="I5" s="178"/>
      <c r="J5" s="178"/>
      <c r="K5" s="178"/>
    </row>
    <row r="6" spans="1:11" ht="20.25" customHeight="1">
      <c r="A6" s="177"/>
      <c r="B6" s="123" t="s">
        <v>458</v>
      </c>
      <c r="C6" s="178"/>
      <c r="D6" s="178"/>
      <c r="E6" s="178"/>
      <c r="F6" s="178"/>
      <c r="G6" s="178"/>
      <c r="H6" s="178"/>
      <c r="I6" s="178"/>
      <c r="J6" s="178"/>
      <c r="K6" s="178"/>
    </row>
    <row r="7" spans="1:11" ht="20.25" customHeight="1">
      <c r="A7" s="177"/>
      <c r="B7" s="123" t="s">
        <v>459</v>
      </c>
      <c r="C7" s="178"/>
      <c r="D7" s="178"/>
      <c r="E7" s="178"/>
      <c r="F7" s="178"/>
      <c r="G7" s="178"/>
      <c r="H7" s="178"/>
      <c r="I7" s="178"/>
      <c r="J7" s="178"/>
      <c r="K7" s="178"/>
    </row>
    <row r="8" spans="1:11" ht="20.25" customHeight="1">
      <c r="A8" s="177"/>
      <c r="B8" s="123" t="s">
        <v>460</v>
      </c>
      <c r="C8" s="178"/>
      <c r="D8" s="178"/>
      <c r="E8" s="178"/>
      <c r="F8" s="178"/>
      <c r="G8" s="178"/>
      <c r="H8" s="178"/>
      <c r="I8" s="178"/>
      <c r="J8" s="178"/>
      <c r="K8" s="178"/>
    </row>
    <row r="9" spans="1:11" ht="20.25" customHeight="1">
      <c r="A9" s="177"/>
      <c r="B9" s="123" t="s">
        <v>461</v>
      </c>
      <c r="C9" s="123"/>
      <c r="D9" s="123"/>
      <c r="E9" s="123"/>
      <c r="F9" s="123"/>
      <c r="G9" s="123"/>
      <c r="H9" s="123"/>
      <c r="I9" s="123"/>
      <c r="J9" s="123"/>
      <c r="K9" s="178"/>
    </row>
    <row r="10" spans="1:11" ht="20.25" customHeight="1">
      <c r="A10" s="177"/>
      <c r="B10" s="123" t="s">
        <v>274</v>
      </c>
      <c r="C10" s="178"/>
      <c r="D10" s="178"/>
      <c r="E10" s="178"/>
      <c r="F10" s="178"/>
      <c r="G10" s="178"/>
      <c r="H10" s="178"/>
      <c r="I10" s="178"/>
      <c r="J10" s="178"/>
      <c r="K10" s="178"/>
    </row>
    <row r="11" spans="1:11" ht="20.25" customHeight="1">
      <c r="A11" s="177"/>
      <c r="B11" s="123" t="s">
        <v>462</v>
      </c>
      <c r="C11" s="178"/>
      <c r="D11" s="178"/>
      <c r="E11" s="178"/>
      <c r="F11" s="178"/>
      <c r="G11" s="178"/>
      <c r="H11" s="178"/>
      <c r="I11" s="178"/>
      <c r="J11" s="178"/>
      <c r="K11" s="178"/>
    </row>
    <row r="12" spans="1:11" ht="20.25" customHeight="1">
      <c r="A12" s="177"/>
      <c r="B12" s="123" t="s">
        <v>275</v>
      </c>
      <c r="C12" s="178"/>
      <c r="D12" s="178"/>
      <c r="E12" s="178"/>
      <c r="F12" s="178"/>
      <c r="G12" s="178"/>
      <c r="H12" s="178"/>
      <c r="I12" s="178"/>
      <c r="J12" s="178"/>
      <c r="K12" s="178"/>
    </row>
    <row r="13" spans="1:11" ht="20.25" customHeight="1">
      <c r="A13" s="175"/>
      <c r="B13" s="123" t="s">
        <v>276</v>
      </c>
      <c r="C13" s="175"/>
      <c r="D13" s="175"/>
      <c r="E13" s="175"/>
      <c r="F13" s="175"/>
      <c r="G13" s="175"/>
      <c r="H13" s="175"/>
      <c r="I13" s="175"/>
      <c r="J13" s="175"/>
      <c r="K13" s="175"/>
    </row>
    <row r="14" spans="1:11" ht="48" customHeight="1">
      <c r="A14" s="175"/>
      <c r="B14" s="478" t="s">
        <v>463</v>
      </c>
      <c r="C14" s="472"/>
      <c r="D14" s="472"/>
      <c r="E14" s="472"/>
      <c r="F14" s="472"/>
      <c r="G14" s="472"/>
      <c r="H14" s="472"/>
      <c r="I14" s="472"/>
      <c r="J14" s="472"/>
      <c r="K14" s="472"/>
    </row>
    <row r="15" spans="1:11" ht="21" customHeight="1">
      <c r="A15" s="175"/>
      <c r="B15" s="478" t="s">
        <v>277</v>
      </c>
      <c r="C15" s="478"/>
      <c r="D15" s="478"/>
      <c r="E15" s="478"/>
      <c r="F15" s="478"/>
      <c r="G15" s="478"/>
    </row>
    <row r="16" spans="1:11" ht="20.25" customHeight="1">
      <c r="A16" s="175"/>
      <c r="B16" s="123" t="s">
        <v>464</v>
      </c>
      <c r="C16" s="175"/>
      <c r="D16" s="175"/>
      <c r="E16" s="175"/>
      <c r="F16" s="175"/>
      <c r="G16" s="175"/>
      <c r="H16" s="175"/>
      <c r="I16" s="175"/>
      <c r="J16" s="175"/>
      <c r="K16" s="175"/>
    </row>
    <row r="17" spans="1:19" ht="20.25" customHeight="1">
      <c r="A17" s="175"/>
      <c r="B17" s="123" t="s">
        <v>465</v>
      </c>
      <c r="C17" s="175"/>
      <c r="D17" s="175"/>
      <c r="E17" s="175"/>
      <c r="F17" s="175"/>
      <c r="G17" s="175"/>
      <c r="H17" s="175"/>
      <c r="I17" s="175"/>
      <c r="J17" s="175"/>
      <c r="K17" s="175"/>
    </row>
    <row r="18" spans="1:19" ht="20.25" customHeight="1">
      <c r="A18" s="175"/>
      <c r="B18" s="123" t="s">
        <v>278</v>
      </c>
      <c r="C18" s="175"/>
      <c r="D18" s="175"/>
      <c r="E18" s="175"/>
      <c r="F18" s="175"/>
      <c r="G18" s="175"/>
      <c r="H18" s="175"/>
      <c r="I18" s="175"/>
      <c r="J18" s="175"/>
      <c r="K18" s="175"/>
    </row>
    <row r="19" spans="1:19" ht="20.25" customHeight="1">
      <c r="A19" s="175"/>
      <c r="B19" s="123" t="s">
        <v>279</v>
      </c>
      <c r="C19" s="175"/>
      <c r="D19" s="175"/>
      <c r="E19" s="175"/>
      <c r="F19" s="175"/>
      <c r="G19" s="175"/>
      <c r="H19" s="175"/>
      <c r="I19" s="175"/>
      <c r="J19" s="175"/>
      <c r="K19" s="175"/>
    </row>
    <row r="20" spans="1:19" ht="20.25" customHeight="1">
      <c r="A20" s="175"/>
      <c r="B20" s="123" t="s">
        <v>13</v>
      </c>
      <c r="C20" s="175"/>
      <c r="D20" s="175"/>
      <c r="E20" s="175"/>
      <c r="F20" s="175"/>
      <c r="G20" s="175"/>
    </row>
    <row r="21" spans="1:19" ht="20.25" customHeight="1">
      <c r="A21" s="175"/>
      <c r="B21" s="123" t="s">
        <v>280</v>
      </c>
      <c r="C21" s="175"/>
      <c r="D21" s="175"/>
      <c r="E21" s="175"/>
      <c r="F21" s="175"/>
      <c r="G21" s="175"/>
    </row>
    <row r="22" spans="1:19" ht="20.25" customHeight="1">
      <c r="A22" s="175"/>
      <c r="B22" s="123" t="s">
        <v>466</v>
      </c>
      <c r="C22" s="175"/>
      <c r="D22" s="175"/>
      <c r="E22" s="175"/>
      <c r="F22" s="175"/>
      <c r="G22" s="175"/>
    </row>
    <row r="23" spans="1:19" ht="20.25" customHeight="1">
      <c r="A23" s="175"/>
      <c r="B23" s="123" t="s">
        <v>467</v>
      </c>
      <c r="C23" s="175"/>
      <c r="D23" s="175"/>
      <c r="E23" s="175"/>
      <c r="F23" s="175"/>
      <c r="G23" s="175"/>
    </row>
    <row r="24" spans="1:19" ht="20.25" customHeight="1">
      <c r="A24" s="175"/>
      <c r="B24" s="123" t="s">
        <v>468</v>
      </c>
      <c r="C24" s="175"/>
      <c r="D24" s="175"/>
      <c r="E24" s="175"/>
      <c r="F24" s="175"/>
      <c r="G24" s="175"/>
    </row>
    <row r="25" spans="1:19" ht="20.25" customHeight="1">
      <c r="A25" s="175"/>
      <c r="B25" s="123" t="s">
        <v>469</v>
      </c>
      <c r="C25" s="175"/>
      <c r="D25" s="175"/>
      <c r="E25" s="175"/>
      <c r="F25" s="175"/>
      <c r="G25" s="175"/>
    </row>
    <row r="26" spans="1:19" ht="20.25" customHeight="1">
      <c r="A26" s="175"/>
      <c r="B26" s="123" t="s">
        <v>470</v>
      </c>
      <c r="C26" s="175"/>
      <c r="D26" s="175"/>
      <c r="E26" s="175"/>
      <c r="F26" s="123"/>
      <c r="G26" s="123"/>
      <c r="S26" s="179"/>
    </row>
    <row r="27" spans="1:19" ht="20.25" customHeight="1">
      <c r="A27" s="175"/>
      <c r="B27" s="123" t="s">
        <v>281</v>
      </c>
      <c r="C27" s="175"/>
      <c r="D27" s="175"/>
      <c r="E27" s="175"/>
      <c r="F27" s="175"/>
      <c r="G27" s="175"/>
      <c r="S27" s="179"/>
    </row>
    <row r="28" spans="1:19" ht="20.25" customHeight="1">
      <c r="A28" s="175"/>
      <c r="B28" s="123" t="s">
        <v>471</v>
      </c>
      <c r="C28" s="175"/>
      <c r="D28" s="175"/>
      <c r="E28" s="175"/>
      <c r="F28" s="175"/>
      <c r="G28" s="175"/>
      <c r="S28" s="179"/>
    </row>
    <row r="29" spans="1:19" s="181" customFormat="1" ht="19.5" customHeight="1">
      <c r="A29" s="180"/>
      <c r="B29" s="123" t="s">
        <v>472</v>
      </c>
      <c r="S29" s="179"/>
    </row>
    <row r="30" spans="1:19" s="181" customFormat="1" ht="19.5" customHeight="1">
      <c r="A30" s="180"/>
      <c r="B30" s="123" t="s">
        <v>473</v>
      </c>
      <c r="S30" s="179"/>
    </row>
    <row r="31" spans="1:19" s="181" customFormat="1" ht="19.5" customHeight="1">
      <c r="A31" s="180"/>
      <c r="B31" s="123" t="s">
        <v>474</v>
      </c>
      <c r="S31" s="179"/>
    </row>
    <row r="32" spans="1:19" s="181" customFormat="1" ht="19.5" customHeight="1">
      <c r="A32" s="180"/>
      <c r="B32" s="472" t="s">
        <v>475</v>
      </c>
      <c r="C32" s="472"/>
      <c r="D32" s="472"/>
      <c r="E32" s="472"/>
      <c r="F32" s="472"/>
      <c r="G32" s="472"/>
      <c r="S32" s="179"/>
    </row>
    <row r="33" spans="1:19" s="181" customFormat="1" ht="19.5" customHeight="1">
      <c r="A33" s="180"/>
      <c r="B33" s="123" t="s">
        <v>476</v>
      </c>
      <c r="S33" s="179"/>
    </row>
    <row r="34" spans="1:19" s="181" customFormat="1" ht="41.25" customHeight="1">
      <c r="A34" s="180"/>
      <c r="B34" s="478" t="s">
        <v>477</v>
      </c>
      <c r="C34" s="478"/>
      <c r="D34" s="478"/>
      <c r="E34" s="478"/>
      <c r="F34" s="478"/>
      <c r="G34" s="478"/>
      <c r="H34" s="478"/>
      <c r="I34" s="478"/>
      <c r="J34" s="478"/>
      <c r="K34" s="478"/>
      <c r="L34" s="182"/>
      <c r="M34" s="182"/>
      <c r="N34" s="182"/>
      <c r="O34" s="182"/>
      <c r="S34" s="179"/>
    </row>
    <row r="35" spans="1:19" s="181" customFormat="1" ht="19.5" customHeight="1">
      <c r="A35" s="180"/>
      <c r="B35" s="123" t="s">
        <v>478</v>
      </c>
      <c r="S35" s="179"/>
    </row>
    <row r="36" spans="1:19" s="179" customFormat="1" ht="20.25" customHeight="1">
      <c r="A36" s="118"/>
      <c r="B36" s="123" t="s">
        <v>282</v>
      </c>
    </row>
    <row r="37" spans="1:19" ht="20.25" customHeight="1">
      <c r="A37" s="113"/>
      <c r="B37" s="123" t="s">
        <v>283</v>
      </c>
      <c r="C37" s="175"/>
      <c r="D37" s="175"/>
      <c r="E37" s="175"/>
      <c r="F37" s="175"/>
      <c r="G37" s="175"/>
      <c r="S37" s="179"/>
    </row>
    <row r="38" spans="1:19" ht="20.25" customHeight="1">
      <c r="A38" s="113"/>
      <c r="B38" s="123" t="s">
        <v>284</v>
      </c>
      <c r="C38" s="175"/>
      <c r="D38" s="175"/>
      <c r="E38" s="175"/>
      <c r="F38" s="175"/>
      <c r="G38" s="175"/>
      <c r="S38" s="179"/>
    </row>
    <row r="39" spans="1:19" ht="20.25" customHeight="1">
      <c r="A39" s="113"/>
      <c r="B39" s="123" t="s">
        <v>479</v>
      </c>
      <c r="C39" s="175"/>
      <c r="D39" s="175"/>
      <c r="E39" s="175"/>
      <c r="F39" s="175"/>
      <c r="G39" s="175"/>
    </row>
    <row r="40" spans="1:19" ht="20.25" customHeight="1">
      <c r="A40" s="113"/>
      <c r="B40" s="123" t="s">
        <v>14</v>
      </c>
      <c r="C40" s="175"/>
      <c r="D40" s="175"/>
      <c r="E40" s="175"/>
      <c r="F40" s="175"/>
      <c r="G40" s="175"/>
    </row>
    <row r="41" spans="1:19" s="151" customFormat="1" ht="20.25" customHeight="1">
      <c r="B41" s="123" t="s">
        <v>285</v>
      </c>
    </row>
    <row r="42" spans="1:19" s="151" customFormat="1" ht="20.25" customHeight="1">
      <c r="B42" s="123" t="s">
        <v>15</v>
      </c>
    </row>
    <row r="43" spans="1:19" s="151" customFormat="1" ht="20.25" customHeight="1">
      <c r="B43" s="123"/>
    </row>
    <row r="44" spans="1:19" s="151" customFormat="1" ht="20.25" customHeight="1">
      <c r="B44" s="123" t="s">
        <v>286</v>
      </c>
    </row>
    <row r="45" spans="1:19" s="151" customFormat="1" ht="20.25" customHeight="1">
      <c r="B45" s="123" t="s">
        <v>287</v>
      </c>
    </row>
    <row r="46" spans="1:19" s="151" customFormat="1" ht="20.25" customHeight="1">
      <c r="B46" s="123" t="s">
        <v>16</v>
      </c>
    </row>
    <row r="47" spans="1:19" s="151" customFormat="1" ht="20.25" customHeight="1">
      <c r="B47" s="123" t="s">
        <v>17</v>
      </c>
    </row>
    <row r="48" spans="1:19" s="151" customFormat="1" ht="20.25" customHeight="1">
      <c r="B48" s="123" t="s">
        <v>18</v>
      </c>
    </row>
    <row r="49" spans="1:19" s="151" customFormat="1" ht="20.25" customHeight="1">
      <c r="B49" s="123" t="s">
        <v>288</v>
      </c>
    </row>
    <row r="50" spans="1:19" s="151" customFormat="1" ht="20.25" customHeight="1"/>
    <row r="51" spans="1:19" s="151" customFormat="1" ht="20.25" customHeight="1">
      <c r="B51" s="123" t="s">
        <v>289</v>
      </c>
    </row>
    <row r="52" spans="1:19" s="151" customFormat="1" ht="20.25" customHeight="1">
      <c r="B52" s="123" t="s">
        <v>19</v>
      </c>
    </row>
    <row r="53" spans="1:19" s="151" customFormat="1" ht="20.25" customHeight="1">
      <c r="B53" s="123" t="s">
        <v>20</v>
      </c>
    </row>
    <row r="54" spans="1:19" s="151" customFormat="1" ht="42" customHeight="1">
      <c r="B54" s="479" t="s">
        <v>480</v>
      </c>
      <c r="C54" s="479"/>
      <c r="D54" s="479"/>
      <c r="E54" s="479"/>
      <c r="F54" s="479"/>
      <c r="G54" s="479"/>
      <c r="H54" s="479"/>
      <c r="I54" s="479"/>
      <c r="J54" s="479"/>
      <c r="K54" s="479"/>
      <c r="L54" s="479"/>
      <c r="M54" s="479"/>
      <c r="N54" s="479"/>
      <c r="O54" s="479"/>
      <c r="P54" s="479"/>
      <c r="Q54" s="479"/>
      <c r="S54" s="183"/>
    </row>
    <row r="55" spans="1:19" s="151" customFormat="1" ht="20.25" customHeight="1">
      <c r="B55" s="478" t="s">
        <v>481</v>
      </c>
      <c r="C55" s="478"/>
      <c r="D55" s="478"/>
      <c r="E55" s="478"/>
      <c r="F55" s="478"/>
      <c r="G55" s="478"/>
      <c r="S55" s="183"/>
    </row>
    <row r="56" spans="1:19" s="151" customFormat="1" ht="20.25" customHeight="1">
      <c r="B56" s="123" t="s">
        <v>482</v>
      </c>
      <c r="C56" s="181"/>
      <c r="D56" s="181"/>
      <c r="E56" s="181"/>
      <c r="S56" s="183"/>
    </row>
    <row r="57" spans="1:19" s="151" customFormat="1" ht="20.25" customHeight="1">
      <c r="B57" s="123" t="s">
        <v>483</v>
      </c>
      <c r="C57" s="181"/>
      <c r="D57" s="181"/>
      <c r="E57" s="181"/>
      <c r="S57" s="183"/>
    </row>
    <row r="58" spans="1:19" s="151" customFormat="1" ht="35.25" customHeight="1">
      <c r="B58" s="479" t="s">
        <v>484</v>
      </c>
      <c r="C58" s="479"/>
      <c r="D58" s="479"/>
      <c r="E58" s="479"/>
      <c r="F58" s="479"/>
      <c r="G58" s="479"/>
      <c r="H58" s="479"/>
      <c r="I58" s="479"/>
      <c r="J58" s="479"/>
      <c r="K58" s="479"/>
      <c r="L58" s="479"/>
      <c r="M58" s="479"/>
      <c r="N58" s="479"/>
      <c r="O58" s="479"/>
      <c r="P58" s="479"/>
      <c r="Q58" s="479"/>
      <c r="S58" s="183"/>
    </row>
    <row r="59" spans="1:19" s="151" customFormat="1" ht="20.25" customHeight="1">
      <c r="B59" s="472" t="s">
        <v>485</v>
      </c>
      <c r="C59" s="472"/>
      <c r="D59" s="472"/>
      <c r="E59" s="472"/>
      <c r="F59" s="472"/>
      <c r="G59" s="472"/>
      <c r="H59" s="472"/>
      <c r="I59" s="472"/>
      <c r="J59" s="472"/>
      <c r="K59" s="472"/>
      <c r="L59" s="472"/>
      <c r="M59" s="472"/>
      <c r="S59" s="183"/>
    </row>
    <row r="60" spans="1:19" s="151" customFormat="1" ht="20.25" customHeight="1">
      <c r="B60" s="478" t="s">
        <v>486</v>
      </c>
      <c r="C60" s="478"/>
      <c r="D60" s="478"/>
      <c r="E60" s="478"/>
      <c r="F60" s="478"/>
      <c r="G60" s="478"/>
      <c r="S60" s="183"/>
    </row>
    <row r="61" spans="1:19" ht="20.25" customHeight="1">
      <c r="A61" s="177"/>
      <c r="B61" s="123" t="s">
        <v>487</v>
      </c>
      <c r="C61" s="178"/>
      <c r="D61" s="178"/>
      <c r="E61" s="178"/>
      <c r="F61" s="178"/>
      <c r="G61" s="178"/>
      <c r="H61" s="178"/>
      <c r="I61" s="178"/>
      <c r="J61" s="178"/>
      <c r="K61" s="178"/>
    </row>
    <row r="62" spans="1:19" s="151" customFormat="1" ht="20.25" customHeight="1">
      <c r="B62" s="478" t="s">
        <v>488</v>
      </c>
      <c r="C62" s="478"/>
      <c r="D62" s="478"/>
      <c r="E62" s="478"/>
      <c r="F62" s="478"/>
      <c r="G62" s="478"/>
      <c r="S62" s="183"/>
    </row>
    <row r="63" spans="1:19" s="151" customFormat="1" ht="20.25" customHeight="1">
      <c r="B63" s="478" t="s">
        <v>489</v>
      </c>
      <c r="C63" s="478"/>
      <c r="D63" s="478"/>
      <c r="E63" s="478"/>
      <c r="F63" s="478"/>
      <c r="G63" s="478"/>
      <c r="S63" s="183"/>
    </row>
    <row r="64" spans="1:19" s="151" customFormat="1" ht="20.25" customHeight="1">
      <c r="B64" s="478" t="s">
        <v>490</v>
      </c>
      <c r="C64" s="478"/>
      <c r="D64" s="478"/>
      <c r="E64" s="478"/>
      <c r="F64" s="478"/>
      <c r="G64" s="478"/>
      <c r="S64" s="183"/>
    </row>
    <row r="65" spans="1:19" s="151" customFormat="1" ht="20.25" customHeight="1">
      <c r="B65" s="478" t="s">
        <v>491</v>
      </c>
      <c r="C65" s="478"/>
      <c r="D65" s="478"/>
      <c r="E65" s="478"/>
      <c r="F65" s="478"/>
      <c r="G65" s="478"/>
      <c r="S65" s="183"/>
    </row>
    <row r="66" spans="1:19" s="151" customFormat="1" ht="20.25" customHeight="1">
      <c r="B66" s="478" t="s">
        <v>492</v>
      </c>
      <c r="C66" s="478"/>
      <c r="D66" s="478"/>
      <c r="E66" s="478"/>
      <c r="F66" s="478"/>
      <c r="G66" s="478"/>
      <c r="H66" s="478"/>
      <c r="I66" s="478"/>
      <c r="J66" s="478"/>
      <c r="K66" s="478"/>
      <c r="L66" s="478"/>
      <c r="M66" s="478"/>
      <c r="N66" s="478"/>
      <c r="O66" s="478"/>
      <c r="P66" s="478"/>
      <c r="Q66" s="478"/>
      <c r="S66" s="183"/>
    </row>
    <row r="67" spans="1:19" s="151" customFormat="1" ht="20.25" customHeight="1">
      <c r="B67" s="478" t="s">
        <v>493</v>
      </c>
      <c r="C67" s="478"/>
      <c r="D67" s="478"/>
      <c r="E67" s="478"/>
      <c r="F67" s="478"/>
      <c r="G67" s="478"/>
      <c r="H67" s="478"/>
      <c r="I67" s="478"/>
      <c r="J67" s="478"/>
      <c r="K67" s="478"/>
      <c r="L67" s="478"/>
      <c r="M67" s="478"/>
      <c r="N67" s="478"/>
      <c r="O67" s="478"/>
      <c r="P67" s="478"/>
      <c r="Q67" s="478"/>
      <c r="S67" s="183"/>
    </row>
    <row r="68" spans="1:19" s="151" customFormat="1" ht="20.25" customHeight="1">
      <c r="B68" s="478" t="s">
        <v>494</v>
      </c>
      <c r="C68" s="478"/>
      <c r="D68" s="478"/>
      <c r="E68" s="478"/>
      <c r="F68" s="478"/>
      <c r="G68" s="478"/>
      <c r="H68" s="478"/>
      <c r="I68" s="478"/>
      <c r="J68" s="478"/>
      <c r="K68" s="478"/>
      <c r="L68" s="478"/>
      <c r="M68" s="478"/>
      <c r="N68" s="478"/>
      <c r="O68" s="478"/>
      <c r="P68" s="478"/>
      <c r="Q68" s="478"/>
      <c r="S68" s="183"/>
    </row>
    <row r="69" spans="1:19" s="151" customFormat="1" ht="20.25" customHeight="1">
      <c r="B69" s="123" t="s">
        <v>290</v>
      </c>
    </row>
    <row r="70" spans="1:19" s="179" customFormat="1" ht="20.25" customHeight="1">
      <c r="A70" s="118"/>
      <c r="B70" s="123" t="s">
        <v>21</v>
      </c>
      <c r="C70" s="151"/>
      <c r="D70" s="151"/>
      <c r="E70" s="151"/>
    </row>
    <row r="71" spans="1:19" s="179" customFormat="1" ht="20.25" customHeight="1">
      <c r="A71" s="118"/>
      <c r="B71" s="123" t="s">
        <v>495</v>
      </c>
      <c r="C71" s="151"/>
      <c r="D71" s="151"/>
      <c r="E71" s="151"/>
    </row>
    <row r="72" spans="1:19" ht="20.25" customHeight="1">
      <c r="A72" s="177"/>
      <c r="B72" s="123" t="s">
        <v>496</v>
      </c>
      <c r="C72" s="179"/>
      <c r="D72" s="179"/>
      <c r="E72" s="179"/>
      <c r="F72" s="178"/>
      <c r="G72" s="178"/>
      <c r="H72" s="178"/>
      <c r="I72" s="178"/>
      <c r="J72" s="178"/>
      <c r="K72" s="178"/>
    </row>
    <row r="73" spans="1:19" ht="20.25" customHeight="1">
      <c r="A73" s="177"/>
      <c r="B73" s="123"/>
      <c r="C73" s="179"/>
      <c r="D73" s="179"/>
      <c r="E73" s="179"/>
      <c r="F73" s="178"/>
      <c r="G73" s="178"/>
      <c r="H73" s="178"/>
      <c r="I73" s="178"/>
      <c r="J73" s="178"/>
      <c r="K73" s="178"/>
    </row>
    <row r="74" spans="1:19" ht="20.25" customHeight="1">
      <c r="B74" s="176" t="s">
        <v>291</v>
      </c>
      <c r="C74" s="179"/>
      <c r="D74" s="179"/>
      <c r="E74" s="179"/>
    </row>
    <row r="75" spans="1:19" ht="20.25" customHeight="1">
      <c r="C75" s="178"/>
      <c r="D75" s="178"/>
      <c r="E75" s="178"/>
    </row>
    <row r="76" spans="1:19" ht="20.25" customHeight="1">
      <c r="B76" s="123" t="s">
        <v>22</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6"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23"/>
  <sheetViews>
    <sheetView view="pageBreakPreview" topLeftCell="A14" zoomScale="90" zoomScaleNormal="80" zoomScaleSheetLayoutView="90" workbookViewId="0">
      <selection activeCell="C61" sqref="C61:T64"/>
    </sheetView>
  </sheetViews>
  <sheetFormatPr defaultColWidth="4" defaultRowHeight="14.5"/>
  <cols>
    <col min="1" max="1" width="2.08984375" style="113" customWidth="1"/>
    <col min="2" max="2" width="2.36328125" style="113" customWidth="1"/>
    <col min="3" max="8" width="4" style="113"/>
    <col min="9" max="20" width="4.6328125" style="113" customWidth="1"/>
    <col min="21" max="21" width="2.36328125" style="113" customWidth="1"/>
    <col min="22" max="24" width="3.26953125" style="113" customWidth="1"/>
    <col min="25" max="25" width="2.36328125" style="113" customWidth="1"/>
    <col min="26" max="26" width="2.08984375" style="113" customWidth="1"/>
    <col min="27" max="16384" width="4" style="113"/>
  </cols>
  <sheetData>
    <row r="1" spans="1:25" ht="6.75" customHeight="1"/>
    <row r="2" spans="1:25">
      <c r="B2" s="113" t="s">
        <v>357</v>
      </c>
    </row>
    <row r="3" spans="1:25" ht="15.75" customHeight="1">
      <c r="P3" s="200" t="s">
        <v>211</v>
      </c>
      <c r="Q3" s="453"/>
      <c r="R3" s="453"/>
      <c r="S3" s="114" t="s">
        <v>212</v>
      </c>
      <c r="T3" s="453"/>
      <c r="U3" s="453"/>
      <c r="V3" s="114" t="s">
        <v>356</v>
      </c>
      <c r="W3" s="453"/>
      <c r="X3" s="453"/>
      <c r="Y3" s="114" t="s">
        <v>355</v>
      </c>
    </row>
    <row r="4" spans="1:25" ht="6" customHeight="1"/>
    <row r="5" spans="1:25" ht="27.75" customHeight="1">
      <c r="B5" s="484" t="s">
        <v>354</v>
      </c>
      <c r="C5" s="453"/>
      <c r="D5" s="453"/>
      <c r="E5" s="453"/>
      <c r="F5" s="453"/>
      <c r="G5" s="453"/>
      <c r="H5" s="453"/>
      <c r="I5" s="453"/>
      <c r="J5" s="453"/>
      <c r="K5" s="453"/>
      <c r="L5" s="453"/>
      <c r="M5" s="453"/>
      <c r="N5" s="453"/>
      <c r="O5" s="453"/>
      <c r="P5" s="453"/>
      <c r="Q5" s="453"/>
      <c r="R5" s="453"/>
      <c r="S5" s="453"/>
      <c r="T5" s="453"/>
      <c r="U5" s="453"/>
      <c r="V5" s="453"/>
      <c r="W5" s="453"/>
      <c r="X5" s="453"/>
      <c r="Y5" s="453"/>
    </row>
    <row r="6" spans="1:25" ht="5.25" customHeight="1"/>
    <row r="7" spans="1:25" ht="23.25" customHeight="1">
      <c r="B7" s="446" t="s">
        <v>353</v>
      </c>
      <c r="C7" s="447"/>
      <c r="D7" s="447"/>
      <c r="E7" s="447"/>
      <c r="F7" s="448"/>
      <c r="G7" s="485"/>
      <c r="H7" s="486"/>
      <c r="I7" s="486"/>
      <c r="J7" s="486"/>
      <c r="K7" s="486"/>
      <c r="L7" s="486"/>
      <c r="M7" s="486"/>
      <c r="N7" s="486"/>
      <c r="O7" s="486"/>
      <c r="P7" s="486"/>
      <c r="Q7" s="486"/>
      <c r="R7" s="486"/>
      <c r="S7" s="486"/>
      <c r="T7" s="486"/>
      <c r="U7" s="486"/>
      <c r="V7" s="486"/>
      <c r="W7" s="486"/>
      <c r="X7" s="486"/>
      <c r="Y7" s="487"/>
    </row>
    <row r="8" spans="1:25" ht="23.25" customHeight="1">
      <c r="B8" s="446" t="s">
        <v>352</v>
      </c>
      <c r="C8" s="447"/>
      <c r="D8" s="447"/>
      <c r="E8" s="447"/>
      <c r="F8" s="448"/>
      <c r="G8" s="199" t="s">
        <v>162</v>
      </c>
      <c r="H8" s="198" t="s">
        <v>351</v>
      </c>
      <c r="I8" s="198"/>
      <c r="J8" s="198"/>
      <c r="K8" s="198"/>
      <c r="L8" s="114" t="s">
        <v>162</v>
      </c>
      <c r="M8" s="198" t="s">
        <v>350</v>
      </c>
      <c r="N8" s="198"/>
      <c r="O8" s="198"/>
      <c r="P8" s="198"/>
      <c r="Q8" s="114" t="s">
        <v>162</v>
      </c>
      <c r="R8" s="198" t="s">
        <v>349</v>
      </c>
      <c r="S8" s="198"/>
      <c r="T8" s="198"/>
      <c r="U8" s="119"/>
      <c r="V8" s="119"/>
      <c r="W8" s="119"/>
      <c r="X8" s="119"/>
      <c r="Y8" s="131"/>
    </row>
    <row r="9" spans="1:25" ht="23.25" customHeight="1">
      <c r="B9" s="449" t="s">
        <v>348</v>
      </c>
      <c r="C9" s="450"/>
      <c r="D9" s="450"/>
      <c r="E9" s="450"/>
      <c r="F9" s="451"/>
      <c r="G9" s="114" t="s">
        <v>162</v>
      </c>
      <c r="H9" s="184" t="s">
        <v>347</v>
      </c>
      <c r="I9" s="184"/>
      <c r="J9" s="119"/>
      <c r="K9" s="119"/>
      <c r="L9" s="119"/>
      <c r="M9" s="119"/>
      <c r="N9" s="119"/>
      <c r="O9" s="114" t="s">
        <v>162</v>
      </c>
      <c r="P9" s="184" t="s">
        <v>346</v>
      </c>
      <c r="Q9" s="119"/>
      <c r="R9" s="119"/>
      <c r="S9" s="119"/>
      <c r="T9" s="119"/>
      <c r="U9" s="119"/>
      <c r="V9" s="119"/>
      <c r="W9" s="119"/>
      <c r="X9" s="119"/>
      <c r="Y9" s="131"/>
    </row>
    <row r="10" spans="1:25" ht="23.25" customHeight="1">
      <c r="B10" s="452"/>
      <c r="C10" s="453"/>
      <c r="D10" s="453"/>
      <c r="E10" s="453"/>
      <c r="F10" s="454"/>
      <c r="G10" s="114" t="s">
        <v>162</v>
      </c>
      <c r="H10" s="113" t="s">
        <v>345</v>
      </c>
      <c r="I10" s="123"/>
      <c r="J10" s="123"/>
      <c r="K10" s="123"/>
      <c r="L10" s="123"/>
      <c r="M10" s="123"/>
      <c r="N10" s="123"/>
      <c r="O10" s="114" t="s">
        <v>162</v>
      </c>
      <c r="P10" s="113" t="s">
        <v>344</v>
      </c>
      <c r="Q10" s="123"/>
      <c r="R10" s="123"/>
      <c r="S10" s="123"/>
      <c r="T10" s="123"/>
      <c r="U10" s="123"/>
      <c r="V10" s="123"/>
      <c r="W10" s="123"/>
      <c r="X10" s="123"/>
      <c r="Y10" s="141"/>
    </row>
    <row r="11" spans="1:25" ht="23.25" customHeight="1">
      <c r="B11" s="480"/>
      <c r="C11" s="481"/>
      <c r="D11" s="481"/>
      <c r="E11" s="481"/>
      <c r="F11" s="482"/>
      <c r="G11" s="197" t="s">
        <v>162</v>
      </c>
      <c r="H11" s="185" t="s">
        <v>343</v>
      </c>
      <c r="I11" s="196"/>
      <c r="J11" s="196"/>
      <c r="K11" s="196"/>
      <c r="L11" s="196"/>
      <c r="M11" s="196"/>
      <c r="N11" s="196"/>
      <c r="O11" s="196"/>
      <c r="P11" s="196"/>
      <c r="Q11" s="196"/>
      <c r="R11" s="196"/>
      <c r="S11" s="196"/>
      <c r="T11" s="196"/>
      <c r="U11" s="196"/>
      <c r="V11" s="196"/>
      <c r="W11" s="196"/>
      <c r="X11" s="196"/>
      <c r="Y11" s="195"/>
    </row>
    <row r="13" spans="1:25" ht="6" customHeight="1">
      <c r="B13" s="129"/>
      <c r="C13" s="184"/>
      <c r="D13" s="184"/>
      <c r="E13" s="184"/>
      <c r="F13" s="184"/>
      <c r="G13" s="184"/>
      <c r="H13" s="184"/>
      <c r="I13" s="184"/>
      <c r="J13" s="184"/>
      <c r="K13" s="184"/>
      <c r="L13" s="184"/>
      <c r="M13" s="184"/>
      <c r="N13" s="184"/>
      <c r="O13" s="184"/>
      <c r="P13" s="184"/>
      <c r="Q13" s="184"/>
      <c r="R13" s="184"/>
      <c r="S13" s="184"/>
      <c r="T13" s="184"/>
      <c r="U13" s="129"/>
      <c r="V13" s="184"/>
      <c r="W13" s="184"/>
      <c r="X13" s="184"/>
      <c r="Y13" s="189"/>
    </row>
    <row r="14" spans="1:25" ht="15">
      <c r="B14" s="139" t="s">
        <v>342</v>
      </c>
      <c r="U14" s="139"/>
      <c r="V14" s="188" t="s">
        <v>298</v>
      </c>
      <c r="W14" s="188" t="s">
        <v>294</v>
      </c>
      <c r="X14" s="188" t="s">
        <v>296</v>
      </c>
      <c r="Y14" s="187"/>
    </row>
    <row r="15" spans="1:25" ht="6.75" customHeight="1">
      <c r="B15" s="139"/>
      <c r="U15" s="139"/>
      <c r="Y15" s="187"/>
    </row>
    <row r="16" spans="1:25" s="192" customFormat="1" ht="18" customHeight="1">
      <c r="A16" s="113"/>
      <c r="B16" s="139"/>
      <c r="C16" s="113" t="s">
        <v>341</v>
      </c>
      <c r="D16" s="113"/>
      <c r="E16" s="113"/>
      <c r="F16" s="113"/>
      <c r="G16" s="113"/>
      <c r="H16" s="113"/>
      <c r="I16" s="113"/>
      <c r="J16" s="113"/>
      <c r="K16" s="113"/>
      <c r="L16" s="113"/>
      <c r="M16" s="113"/>
      <c r="N16" s="113"/>
      <c r="O16" s="113"/>
      <c r="P16" s="113"/>
      <c r="Q16" s="113"/>
      <c r="R16" s="113"/>
      <c r="S16" s="113"/>
      <c r="T16" s="113"/>
      <c r="U16" s="136"/>
      <c r="V16" s="114"/>
      <c r="W16" s="114"/>
      <c r="X16" s="114"/>
      <c r="Y16" s="141"/>
    </row>
    <row r="17" spans="1:25" ht="6.75" customHeight="1">
      <c r="B17" s="139"/>
      <c r="U17" s="190"/>
      <c r="V17" s="114"/>
      <c r="W17" s="114"/>
      <c r="X17" s="114"/>
      <c r="Y17" s="137"/>
    </row>
    <row r="18" spans="1:25" ht="14.25" customHeight="1">
      <c r="B18" s="139"/>
      <c r="C18" s="113" t="s">
        <v>338</v>
      </c>
      <c r="D18" s="446" t="s">
        <v>340</v>
      </c>
      <c r="E18" s="447"/>
      <c r="F18" s="447"/>
      <c r="G18" s="447"/>
      <c r="H18" s="448"/>
      <c r="I18" s="194" t="s">
        <v>336</v>
      </c>
      <c r="J18" s="193"/>
      <c r="K18" s="193"/>
      <c r="L18" s="447"/>
      <c r="M18" s="447"/>
      <c r="N18" s="447"/>
      <c r="O18" s="117" t="s">
        <v>335</v>
      </c>
      <c r="U18" s="190"/>
      <c r="V18" s="114"/>
      <c r="W18" s="114"/>
      <c r="X18" s="114"/>
      <c r="Y18" s="137"/>
    </row>
    <row r="19" spans="1:25" ht="7.5" customHeight="1">
      <c r="B19" s="139"/>
      <c r="U19" s="190"/>
      <c r="V19" s="114"/>
      <c r="W19" s="114"/>
      <c r="X19" s="114"/>
      <c r="Y19" s="137"/>
    </row>
    <row r="20" spans="1:25" ht="18" customHeight="1">
      <c r="B20" s="139"/>
      <c r="C20" s="113" t="s">
        <v>339</v>
      </c>
      <c r="U20" s="190"/>
      <c r="V20" s="114"/>
      <c r="W20" s="114"/>
      <c r="X20" s="114"/>
      <c r="Y20" s="137"/>
    </row>
    <row r="21" spans="1:25" ht="6.75" customHeight="1">
      <c r="B21" s="139"/>
      <c r="U21" s="190"/>
      <c r="V21" s="114"/>
      <c r="W21" s="114"/>
      <c r="X21" s="114"/>
      <c r="Y21" s="137"/>
    </row>
    <row r="22" spans="1:25" ht="14.25" customHeight="1">
      <c r="B22" s="139"/>
      <c r="C22" s="113" t="s">
        <v>338</v>
      </c>
      <c r="D22" s="446" t="s">
        <v>337</v>
      </c>
      <c r="E22" s="447"/>
      <c r="F22" s="447"/>
      <c r="G22" s="447"/>
      <c r="H22" s="448"/>
      <c r="I22" s="194" t="s">
        <v>336</v>
      </c>
      <c r="J22" s="193"/>
      <c r="K22" s="193"/>
      <c r="L22" s="447"/>
      <c r="M22" s="447"/>
      <c r="N22" s="447"/>
      <c r="O22" s="117" t="s">
        <v>335</v>
      </c>
      <c r="U22" s="190"/>
      <c r="V22" s="114"/>
      <c r="W22" s="114"/>
      <c r="X22" s="114"/>
      <c r="Y22" s="137"/>
    </row>
    <row r="23" spans="1:25" ht="7.5" customHeight="1">
      <c r="B23" s="139"/>
      <c r="U23" s="190"/>
      <c r="V23" s="114"/>
      <c r="W23" s="114"/>
      <c r="X23" s="114"/>
      <c r="Y23" s="137"/>
    </row>
    <row r="24" spans="1:25" ht="18" customHeight="1">
      <c r="B24" s="139"/>
      <c r="C24" s="113" t="s">
        <v>334</v>
      </c>
      <c r="U24" s="136"/>
      <c r="V24" s="114" t="s">
        <v>162</v>
      </c>
      <c r="W24" s="114" t="s">
        <v>294</v>
      </c>
      <c r="X24" s="114" t="s">
        <v>162</v>
      </c>
      <c r="Y24" s="141"/>
    </row>
    <row r="25" spans="1:25" ht="18" customHeight="1">
      <c r="B25" s="139"/>
      <c r="C25" s="113" t="s">
        <v>333</v>
      </c>
      <c r="U25" s="136"/>
      <c r="V25" s="123"/>
      <c r="W25" s="123"/>
      <c r="X25" s="123"/>
      <c r="Y25" s="141"/>
    </row>
    <row r="26" spans="1:25" ht="18" customHeight="1">
      <c r="B26" s="139"/>
      <c r="C26" s="113" t="s">
        <v>332</v>
      </c>
      <c r="T26" s="113" t="s">
        <v>331</v>
      </c>
      <c r="U26" s="136"/>
      <c r="V26" s="114" t="s">
        <v>162</v>
      </c>
      <c r="W26" s="114" t="s">
        <v>294</v>
      </c>
      <c r="X26" s="114" t="s">
        <v>162</v>
      </c>
      <c r="Y26" s="141"/>
    </row>
    <row r="27" spans="1:25" ht="18" customHeight="1">
      <c r="B27" s="139"/>
      <c r="C27" s="113" t="s">
        <v>330</v>
      </c>
      <c r="U27" s="136"/>
      <c r="V27" s="114" t="s">
        <v>162</v>
      </c>
      <c r="W27" s="114" t="s">
        <v>294</v>
      </c>
      <c r="X27" s="114" t="s">
        <v>162</v>
      </c>
      <c r="Y27" s="141"/>
    </row>
    <row r="28" spans="1:25" ht="18" customHeight="1">
      <c r="B28" s="139"/>
      <c r="C28" s="113" t="s">
        <v>329</v>
      </c>
      <c r="U28" s="136"/>
      <c r="V28" s="123"/>
      <c r="W28" s="123"/>
      <c r="X28" s="123"/>
      <c r="Y28" s="141"/>
    </row>
    <row r="29" spans="1:25" ht="18" customHeight="1">
      <c r="B29" s="139"/>
      <c r="C29" s="113" t="s">
        <v>328</v>
      </c>
      <c r="U29" s="136"/>
      <c r="V29" s="114" t="s">
        <v>162</v>
      </c>
      <c r="W29" s="114" t="s">
        <v>294</v>
      </c>
      <c r="X29" s="114" t="s">
        <v>162</v>
      </c>
      <c r="Y29" s="141"/>
    </row>
    <row r="30" spans="1:25" ht="18" customHeight="1">
      <c r="B30" s="139"/>
      <c r="C30" s="113" t="s">
        <v>327</v>
      </c>
      <c r="U30" s="136"/>
      <c r="V30" s="114" t="s">
        <v>162</v>
      </c>
      <c r="W30" s="114" t="s">
        <v>294</v>
      </c>
      <c r="X30" s="114" t="s">
        <v>162</v>
      </c>
      <c r="Y30" s="141"/>
    </row>
    <row r="31" spans="1:25" ht="18" customHeight="1">
      <c r="B31" s="139"/>
      <c r="C31" s="113" t="s">
        <v>326</v>
      </c>
      <c r="U31" s="136"/>
      <c r="V31" s="123"/>
      <c r="W31" s="123"/>
      <c r="X31" s="123"/>
      <c r="Y31" s="141"/>
    </row>
    <row r="32" spans="1:25" s="192" customFormat="1" ht="18" customHeight="1">
      <c r="A32" s="113"/>
      <c r="B32" s="139"/>
      <c r="C32" s="113" t="s">
        <v>325</v>
      </c>
      <c r="D32" s="113"/>
      <c r="E32" s="113"/>
      <c r="F32" s="113"/>
      <c r="G32" s="113"/>
      <c r="H32" s="113"/>
      <c r="I32" s="113"/>
      <c r="J32" s="113"/>
      <c r="K32" s="113"/>
      <c r="L32" s="113"/>
      <c r="M32" s="113"/>
      <c r="N32" s="113"/>
      <c r="O32" s="113"/>
      <c r="P32" s="113"/>
      <c r="Q32" s="113"/>
      <c r="R32" s="113"/>
      <c r="S32" s="113"/>
      <c r="T32" s="113"/>
      <c r="U32" s="136"/>
      <c r="V32" s="114" t="s">
        <v>162</v>
      </c>
      <c r="W32" s="114" t="s">
        <v>294</v>
      </c>
      <c r="X32" s="114" t="s">
        <v>162</v>
      </c>
      <c r="Y32" s="141"/>
    </row>
    <row r="33" spans="1:25" s="192" customFormat="1" ht="18" customHeight="1">
      <c r="A33" s="113"/>
      <c r="B33" s="139"/>
      <c r="C33" s="113" t="s">
        <v>324</v>
      </c>
      <c r="D33" s="113"/>
      <c r="E33" s="113"/>
      <c r="F33" s="113"/>
      <c r="G33" s="113"/>
      <c r="H33" s="113"/>
      <c r="I33" s="113"/>
      <c r="J33" s="113"/>
      <c r="K33" s="113"/>
      <c r="L33" s="113"/>
      <c r="M33" s="113"/>
      <c r="N33" s="113"/>
      <c r="O33" s="113"/>
      <c r="P33" s="113"/>
      <c r="Q33" s="113"/>
      <c r="R33" s="113"/>
      <c r="S33" s="113"/>
      <c r="T33" s="113"/>
      <c r="U33" s="136"/>
      <c r="V33" s="114"/>
      <c r="W33" s="114"/>
      <c r="X33" s="114"/>
      <c r="Y33" s="141"/>
    </row>
    <row r="34" spans="1:25" s="192" customFormat="1" ht="18" customHeight="1">
      <c r="A34" s="113"/>
      <c r="B34" s="139"/>
      <c r="C34" s="113" t="s">
        <v>323</v>
      </c>
      <c r="D34" s="113"/>
      <c r="E34" s="113"/>
      <c r="F34" s="113"/>
      <c r="G34" s="113"/>
      <c r="H34" s="113"/>
      <c r="I34" s="113"/>
      <c r="J34" s="113"/>
      <c r="K34" s="113"/>
      <c r="L34" s="113"/>
      <c r="M34" s="113"/>
      <c r="N34" s="113"/>
      <c r="O34" s="113"/>
      <c r="P34" s="113"/>
      <c r="Q34" s="113"/>
      <c r="R34" s="113"/>
      <c r="S34" s="113"/>
      <c r="T34" s="113"/>
      <c r="U34" s="136"/>
      <c r="V34" s="114"/>
      <c r="W34" s="114"/>
      <c r="X34" s="114"/>
      <c r="Y34" s="141"/>
    </row>
    <row r="35" spans="1:25" ht="18" customHeight="1">
      <c r="B35" s="139"/>
      <c r="C35" s="113" t="s">
        <v>322</v>
      </c>
      <c r="U35" s="136"/>
      <c r="V35" s="114" t="s">
        <v>162</v>
      </c>
      <c r="W35" s="114" t="s">
        <v>294</v>
      </c>
      <c r="X35" s="114" t="s">
        <v>162</v>
      </c>
      <c r="Y35" s="141"/>
    </row>
    <row r="36" spans="1:25" ht="18" customHeight="1">
      <c r="B36" s="139"/>
      <c r="C36" s="113" t="s">
        <v>321</v>
      </c>
      <c r="U36" s="136"/>
      <c r="V36" s="123"/>
      <c r="W36" s="123"/>
      <c r="X36" s="123"/>
      <c r="Y36" s="141"/>
    </row>
    <row r="37" spans="1:25" ht="18" customHeight="1">
      <c r="B37" s="139"/>
      <c r="D37" s="113" t="s">
        <v>320</v>
      </c>
      <c r="U37" s="136"/>
      <c r="V37" s="114" t="s">
        <v>162</v>
      </c>
      <c r="W37" s="114" t="s">
        <v>294</v>
      </c>
      <c r="X37" s="114" t="s">
        <v>162</v>
      </c>
      <c r="Y37" s="141"/>
    </row>
    <row r="38" spans="1:25" ht="18" customHeight="1">
      <c r="B38" s="139"/>
      <c r="D38" s="113" t="s">
        <v>319</v>
      </c>
      <c r="U38" s="136"/>
      <c r="V38" s="114" t="s">
        <v>162</v>
      </c>
      <c r="W38" s="114" t="s">
        <v>294</v>
      </c>
      <c r="X38" s="114" t="s">
        <v>162</v>
      </c>
      <c r="Y38" s="141"/>
    </row>
    <row r="39" spans="1:25" ht="18" customHeight="1">
      <c r="B39" s="139"/>
      <c r="C39" s="113" t="s">
        <v>318</v>
      </c>
      <c r="U39" s="136"/>
      <c r="V39" s="191"/>
      <c r="W39" s="114" t="s">
        <v>294</v>
      </c>
      <c r="X39" s="191"/>
      <c r="Y39" s="141"/>
    </row>
    <row r="40" spans="1:25" ht="18" customHeight="1">
      <c r="B40" s="139"/>
      <c r="C40" s="113" t="s">
        <v>317</v>
      </c>
      <c r="U40" s="136"/>
      <c r="V40" s="123"/>
      <c r="W40" s="123"/>
      <c r="X40" s="123"/>
      <c r="Y40" s="141"/>
    </row>
    <row r="41" spans="1:25" ht="18" customHeight="1">
      <c r="B41" s="139"/>
      <c r="C41" s="113" t="s">
        <v>316</v>
      </c>
      <c r="U41" s="136"/>
      <c r="V41" s="114" t="s">
        <v>162</v>
      </c>
      <c r="W41" s="114" t="s">
        <v>294</v>
      </c>
      <c r="X41" s="114" t="s">
        <v>162</v>
      </c>
      <c r="Y41" s="141"/>
    </row>
    <row r="42" spans="1:25" ht="18" customHeight="1">
      <c r="B42" s="139"/>
      <c r="C42" s="113" t="s">
        <v>315</v>
      </c>
      <c r="U42" s="190"/>
      <c r="V42" s="114"/>
      <c r="W42" s="114"/>
      <c r="X42" s="114"/>
      <c r="Y42" s="137"/>
    </row>
    <row r="43" spans="1:25" ht="18" customHeight="1">
      <c r="B43" s="139"/>
      <c r="C43" s="113" t="s">
        <v>314</v>
      </c>
      <c r="U43" s="136"/>
      <c r="V43" s="114" t="s">
        <v>162</v>
      </c>
      <c r="W43" s="114" t="s">
        <v>294</v>
      </c>
      <c r="X43" s="114" t="s">
        <v>162</v>
      </c>
      <c r="Y43" s="141"/>
    </row>
    <row r="44" spans="1:25" ht="18" customHeight="1">
      <c r="B44" s="139"/>
      <c r="C44" s="113" t="s">
        <v>313</v>
      </c>
      <c r="U44" s="190"/>
      <c r="V44" s="114"/>
      <c r="W44" s="114"/>
      <c r="X44" s="114"/>
      <c r="Y44" s="137"/>
    </row>
    <row r="45" spans="1:25" ht="18" customHeight="1">
      <c r="B45" s="139"/>
      <c r="C45" s="113" t="s">
        <v>312</v>
      </c>
      <c r="U45" s="190"/>
      <c r="V45" s="114"/>
      <c r="W45" s="114"/>
      <c r="X45" s="114"/>
      <c r="Y45" s="137"/>
    </row>
    <row r="46" spans="1:25" ht="15" customHeight="1">
      <c r="B46" s="139"/>
      <c r="U46" s="139"/>
      <c r="Y46" s="187"/>
    </row>
    <row r="47" spans="1:25" ht="15" customHeight="1">
      <c r="B47" s="139" t="s">
        <v>311</v>
      </c>
      <c r="U47" s="190"/>
      <c r="V47" s="188" t="s">
        <v>298</v>
      </c>
      <c r="W47" s="188" t="s">
        <v>294</v>
      </c>
      <c r="X47" s="188" t="s">
        <v>296</v>
      </c>
      <c r="Y47" s="137"/>
    </row>
    <row r="48" spans="1:25" ht="6.75" customHeight="1">
      <c r="B48" s="139"/>
      <c r="U48" s="190"/>
      <c r="V48" s="114"/>
      <c r="W48" s="114"/>
      <c r="X48" s="114"/>
      <c r="Y48" s="137"/>
    </row>
    <row r="49" spans="2:25" ht="18" customHeight="1">
      <c r="B49" s="139"/>
      <c r="C49" s="113" t="s">
        <v>310</v>
      </c>
      <c r="U49" s="136"/>
      <c r="V49" s="114" t="s">
        <v>162</v>
      </c>
      <c r="W49" s="114" t="s">
        <v>294</v>
      </c>
      <c r="X49" s="114" t="s">
        <v>162</v>
      </c>
      <c r="Y49" s="141"/>
    </row>
    <row r="50" spans="2:25" ht="18" customHeight="1">
      <c r="B50" s="139"/>
      <c r="C50" s="113" t="s">
        <v>309</v>
      </c>
      <c r="U50" s="139"/>
      <c r="Y50" s="187"/>
    </row>
    <row r="51" spans="2:25" ht="18" customHeight="1">
      <c r="B51" s="139"/>
      <c r="C51" s="113" t="s">
        <v>308</v>
      </c>
      <c r="U51" s="136"/>
      <c r="V51" s="114" t="s">
        <v>162</v>
      </c>
      <c r="W51" s="114" t="s">
        <v>294</v>
      </c>
      <c r="X51" s="114" t="s">
        <v>162</v>
      </c>
      <c r="Y51" s="141"/>
    </row>
    <row r="52" spans="2:25" ht="18" customHeight="1">
      <c r="B52" s="139"/>
      <c r="D52" s="478" t="s">
        <v>307</v>
      </c>
      <c r="E52" s="478"/>
      <c r="F52" s="478"/>
      <c r="G52" s="478"/>
      <c r="H52" s="478"/>
      <c r="I52" s="478"/>
      <c r="J52" s="478"/>
      <c r="K52" s="478"/>
      <c r="L52" s="478"/>
      <c r="M52" s="478"/>
      <c r="N52" s="478"/>
      <c r="O52" s="478"/>
      <c r="P52" s="478"/>
      <c r="Q52" s="478"/>
      <c r="R52" s="478"/>
      <c r="S52" s="478"/>
      <c r="T52" s="483"/>
      <c r="U52" s="136"/>
      <c r="V52" s="114"/>
      <c r="W52" s="114"/>
      <c r="X52" s="114"/>
      <c r="Y52" s="141"/>
    </row>
    <row r="53" spans="2:25" ht="18" customHeight="1">
      <c r="B53" s="139"/>
      <c r="D53" s="478" t="s">
        <v>306</v>
      </c>
      <c r="E53" s="478"/>
      <c r="F53" s="478"/>
      <c r="G53" s="478"/>
      <c r="H53" s="478"/>
      <c r="I53" s="478"/>
      <c r="J53" s="478"/>
      <c r="K53" s="478"/>
      <c r="L53" s="478"/>
      <c r="M53" s="478"/>
      <c r="N53" s="478"/>
      <c r="O53" s="478"/>
      <c r="P53" s="478"/>
      <c r="Q53" s="478"/>
      <c r="R53" s="478"/>
      <c r="S53" s="478"/>
      <c r="T53" s="483"/>
      <c r="U53" s="136"/>
      <c r="V53" s="114"/>
      <c r="W53" s="114"/>
      <c r="X53" s="114"/>
      <c r="Y53" s="141"/>
    </row>
    <row r="54" spans="2:25" ht="18" customHeight="1">
      <c r="B54" s="139"/>
      <c r="D54" s="478" t="s">
        <v>305</v>
      </c>
      <c r="E54" s="478"/>
      <c r="F54" s="478"/>
      <c r="G54" s="478"/>
      <c r="H54" s="478"/>
      <c r="I54" s="478"/>
      <c r="J54" s="478"/>
      <c r="K54" s="478"/>
      <c r="L54" s="478"/>
      <c r="M54" s="478"/>
      <c r="N54" s="478"/>
      <c r="O54" s="478"/>
      <c r="P54" s="478"/>
      <c r="Q54" s="478"/>
      <c r="R54" s="478"/>
      <c r="S54" s="478"/>
      <c r="T54" s="483"/>
      <c r="U54" s="136"/>
      <c r="V54" s="114"/>
      <c r="W54" s="114"/>
      <c r="X54" s="114"/>
      <c r="Y54" s="141"/>
    </row>
    <row r="55" spans="2:25" ht="18" customHeight="1">
      <c r="B55" s="139"/>
      <c r="D55" s="478" t="s">
        <v>304</v>
      </c>
      <c r="E55" s="478"/>
      <c r="F55" s="478"/>
      <c r="G55" s="478"/>
      <c r="H55" s="478"/>
      <c r="I55" s="478"/>
      <c r="J55" s="478"/>
      <c r="K55" s="478"/>
      <c r="L55" s="478"/>
      <c r="M55" s="478"/>
      <c r="N55" s="478"/>
      <c r="O55" s="478"/>
      <c r="P55" s="478"/>
      <c r="Q55" s="478"/>
      <c r="R55" s="478"/>
      <c r="S55" s="478"/>
      <c r="T55" s="483"/>
      <c r="U55" s="136"/>
      <c r="V55" s="114"/>
      <c r="W55" s="114"/>
      <c r="X55" s="114"/>
      <c r="Y55" s="141"/>
    </row>
    <row r="56" spans="2:25" ht="18" customHeight="1">
      <c r="B56" s="139"/>
      <c r="D56" s="478" t="s">
        <v>303</v>
      </c>
      <c r="E56" s="478"/>
      <c r="F56" s="478"/>
      <c r="G56" s="478"/>
      <c r="H56" s="478"/>
      <c r="I56" s="478"/>
      <c r="J56" s="478"/>
      <c r="K56" s="478"/>
      <c r="L56" s="478"/>
      <c r="M56" s="478"/>
      <c r="N56" s="478"/>
      <c r="O56" s="478"/>
      <c r="P56" s="478"/>
      <c r="Q56" s="478"/>
      <c r="R56" s="478"/>
      <c r="S56" s="478"/>
      <c r="T56" s="483"/>
      <c r="U56" s="136"/>
      <c r="V56" s="114"/>
      <c r="W56" s="114"/>
      <c r="X56" s="114"/>
      <c r="Y56" s="141"/>
    </row>
    <row r="57" spans="2:25" ht="18" customHeight="1">
      <c r="B57" s="139"/>
      <c r="C57" s="113" t="s">
        <v>302</v>
      </c>
      <c r="U57" s="136"/>
      <c r="V57" s="114" t="s">
        <v>162</v>
      </c>
      <c r="W57" s="114" t="s">
        <v>294</v>
      </c>
      <c r="X57" s="114" t="s">
        <v>162</v>
      </c>
      <c r="Y57" s="141"/>
    </row>
    <row r="58" spans="2:25" ht="8.25" customHeight="1">
      <c r="B58" s="162"/>
      <c r="C58" s="185"/>
      <c r="D58" s="185"/>
      <c r="E58" s="185"/>
      <c r="F58" s="185"/>
      <c r="G58" s="185"/>
      <c r="H58" s="185"/>
      <c r="I58" s="185"/>
      <c r="J58" s="185"/>
      <c r="K58" s="185"/>
      <c r="L58" s="185"/>
      <c r="M58" s="185"/>
      <c r="N58" s="185"/>
      <c r="O58" s="185"/>
      <c r="P58" s="185"/>
      <c r="Q58" s="185"/>
      <c r="R58" s="185"/>
      <c r="S58" s="185"/>
      <c r="T58" s="185"/>
      <c r="U58" s="480"/>
      <c r="V58" s="481"/>
      <c r="W58" s="481"/>
      <c r="X58" s="481"/>
      <c r="Y58" s="482"/>
    </row>
    <row r="59" spans="2:25">
      <c r="B59" s="113" t="s">
        <v>301</v>
      </c>
    </row>
    <row r="60" spans="2:25" ht="14.25" customHeight="1">
      <c r="B60" s="113" t="s">
        <v>300</v>
      </c>
    </row>
    <row r="61" spans="2:25" ht="9" customHeight="1">
      <c r="B61" s="129"/>
      <c r="C61" s="184"/>
      <c r="D61" s="184"/>
      <c r="E61" s="184"/>
      <c r="F61" s="184"/>
      <c r="G61" s="184"/>
      <c r="H61" s="184"/>
      <c r="I61" s="184"/>
      <c r="J61" s="184"/>
      <c r="K61" s="184"/>
      <c r="L61" s="184"/>
      <c r="M61" s="184"/>
      <c r="N61" s="184"/>
      <c r="O61" s="184"/>
      <c r="P61" s="184"/>
      <c r="Q61" s="184"/>
      <c r="R61" s="184"/>
      <c r="S61" s="184"/>
      <c r="T61" s="184"/>
      <c r="U61" s="129"/>
      <c r="V61" s="184"/>
      <c r="W61" s="184"/>
      <c r="X61" s="184"/>
      <c r="Y61" s="189"/>
    </row>
    <row r="62" spans="2:25" ht="15">
      <c r="B62" s="139" t="s">
        <v>299</v>
      </c>
      <c r="U62" s="139"/>
      <c r="V62" s="188" t="s">
        <v>298</v>
      </c>
      <c r="W62" s="188" t="s">
        <v>297</v>
      </c>
      <c r="X62" s="188" t="s">
        <v>296</v>
      </c>
      <c r="Y62" s="187"/>
    </row>
    <row r="63" spans="2:25" ht="6.75" customHeight="1">
      <c r="B63" s="139"/>
      <c r="U63" s="139"/>
      <c r="Y63" s="187"/>
    </row>
    <row r="64" spans="2:25" ht="18" customHeight="1">
      <c r="B64" s="139"/>
      <c r="C64" s="113" t="s">
        <v>295</v>
      </c>
      <c r="U64" s="136"/>
      <c r="V64" s="114" t="s">
        <v>162</v>
      </c>
      <c r="W64" s="114" t="s">
        <v>294</v>
      </c>
      <c r="X64" s="114" t="s">
        <v>162</v>
      </c>
      <c r="Y64" s="141"/>
    </row>
    <row r="65" spans="2:25" ht="18" customHeight="1">
      <c r="B65" s="139"/>
      <c r="C65" s="113" t="s">
        <v>293</v>
      </c>
      <c r="U65" s="139"/>
      <c r="Y65" s="187"/>
    </row>
    <row r="66" spans="2:25" ht="18" customHeight="1">
      <c r="B66" s="139"/>
      <c r="C66" s="113" t="s">
        <v>292</v>
      </c>
      <c r="U66" s="139"/>
      <c r="Y66" s="187"/>
    </row>
    <row r="67" spans="2:25" ht="6" customHeight="1">
      <c r="B67" s="162"/>
      <c r="C67" s="185"/>
      <c r="D67" s="185"/>
      <c r="E67" s="185"/>
      <c r="F67" s="185"/>
      <c r="G67" s="185"/>
      <c r="H67" s="185"/>
      <c r="I67" s="185"/>
      <c r="J67" s="185"/>
      <c r="K67" s="185"/>
      <c r="L67" s="185"/>
      <c r="M67" s="185"/>
      <c r="N67" s="185"/>
      <c r="O67" s="185"/>
      <c r="P67" s="185"/>
      <c r="Q67" s="185"/>
      <c r="R67" s="185"/>
      <c r="S67" s="185"/>
      <c r="T67" s="185"/>
      <c r="U67" s="162"/>
      <c r="V67" s="185"/>
      <c r="W67" s="185"/>
      <c r="X67" s="185"/>
      <c r="Y67" s="186"/>
    </row>
    <row r="122" spans="3:7">
      <c r="C122" s="185"/>
      <c r="D122" s="185"/>
      <c r="E122" s="185"/>
      <c r="F122" s="185"/>
      <c r="G122" s="185"/>
    </row>
    <row r="123" spans="3:7">
      <c r="C123" s="184"/>
    </row>
  </sheetData>
  <mergeCells count="18">
    <mergeCell ref="Q3:R3"/>
    <mergeCell ref="T3:U3"/>
    <mergeCell ref="W3:X3"/>
    <mergeCell ref="B5:Y5"/>
    <mergeCell ref="B7:F7"/>
    <mergeCell ref="G7:Y7"/>
    <mergeCell ref="B8:F8"/>
    <mergeCell ref="B9:F11"/>
    <mergeCell ref="D18:H18"/>
    <mergeCell ref="L18:N18"/>
    <mergeCell ref="D22:H22"/>
    <mergeCell ref="L22:N22"/>
    <mergeCell ref="U58:Y58"/>
    <mergeCell ref="D52:T52"/>
    <mergeCell ref="D53:T53"/>
    <mergeCell ref="D54:T54"/>
    <mergeCell ref="D55:T55"/>
    <mergeCell ref="D56:T56"/>
  </mergeCells>
  <phoneticPr fontId="1"/>
  <printOptions horizontalCentered="1" verticalCentered="1"/>
  <pageMargins left="0.70866141732283472" right="0.70866141732283472" top="0.74803149606299213" bottom="0.74803149606299213" header="0.31496062992125984" footer="0.31496062992125984"/>
  <pageSetup paperSize="9" scale="4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V37:V38 JR37:JR38 TN37:TN38 ADJ37:ADJ38 ANF37:ANF38 AXB37:AXB38 BGX37:BGX38 BQT37:BQT38 CAP37:CAP38 CKL37:CKL38 CUH37:CUH38 DED37:DED38 DNZ37:DNZ38 DXV37:DXV38 EHR37:EHR38 ERN37:ERN38 FBJ37:FBJ38 FLF37:FLF38 FVB37:FVB38 GEX37:GEX38 GOT37:GOT38 GYP37:GYP38 HIL37:HIL38 HSH37:HSH38 ICD37:ICD38 ILZ37:ILZ38 IVV37:IVV38 JFR37:JFR38 JPN37:JPN38 JZJ37:JZJ38 KJF37:KJF38 KTB37:KTB38 LCX37:LCX38 LMT37:LMT38 LWP37:LWP38 MGL37:MGL38 MQH37:MQH38 NAD37:NAD38 NJZ37:NJZ38 NTV37:NTV38 ODR37:ODR38 ONN37:ONN38 OXJ37:OXJ38 PHF37:PHF38 PRB37:PRB38 QAX37:QAX38 QKT37:QKT38 QUP37:QUP38 REL37:REL38 ROH37:ROH38 RYD37:RYD38 SHZ37:SHZ38 SRV37:SRV38 TBR37:TBR38 TLN37:TLN38 TVJ37:TVJ38 UFF37:UFF38 UPB37:UPB38 UYX37:UYX38 VIT37:VIT38 VSP37:VSP38 WCL37:WCL38 WMH37:WMH38 WWD37:WWD38 V65573:V65574 JR65573:JR65574 TN65573:TN65574 ADJ65573:ADJ65574 ANF65573:ANF65574 AXB65573:AXB65574 BGX65573:BGX65574 BQT65573:BQT65574 CAP65573:CAP65574 CKL65573:CKL65574 CUH65573:CUH65574 DED65573:DED65574 DNZ65573:DNZ65574 DXV65573:DXV65574 EHR65573:EHR65574 ERN65573:ERN65574 FBJ65573:FBJ65574 FLF65573:FLF65574 FVB65573:FVB65574 GEX65573:GEX65574 GOT65573:GOT65574 GYP65573:GYP65574 HIL65573:HIL65574 HSH65573:HSH65574 ICD65573:ICD65574 ILZ65573:ILZ65574 IVV65573:IVV65574 JFR65573:JFR65574 JPN65573:JPN65574 JZJ65573:JZJ65574 KJF65573:KJF65574 KTB65573:KTB65574 LCX65573:LCX65574 LMT65573:LMT65574 LWP65573:LWP65574 MGL65573:MGL65574 MQH65573:MQH65574 NAD65573:NAD65574 NJZ65573:NJZ65574 NTV65573:NTV65574 ODR65573:ODR65574 ONN65573:ONN65574 OXJ65573:OXJ65574 PHF65573:PHF65574 PRB65573:PRB65574 QAX65573:QAX65574 QKT65573:QKT65574 QUP65573:QUP65574 REL65573:REL65574 ROH65573:ROH65574 RYD65573:RYD65574 SHZ65573:SHZ65574 SRV65573:SRV65574 TBR65573:TBR65574 TLN65573:TLN65574 TVJ65573:TVJ65574 UFF65573:UFF65574 UPB65573:UPB65574 UYX65573:UYX65574 VIT65573:VIT65574 VSP65573:VSP65574 WCL65573:WCL65574 WMH65573:WMH65574 WWD65573:WWD65574 V131109:V131110 JR131109:JR131110 TN131109:TN131110 ADJ131109:ADJ131110 ANF131109:ANF131110 AXB131109:AXB131110 BGX131109:BGX131110 BQT131109:BQT131110 CAP131109:CAP131110 CKL131109:CKL131110 CUH131109:CUH131110 DED131109:DED131110 DNZ131109:DNZ131110 DXV131109:DXV131110 EHR131109:EHR131110 ERN131109:ERN131110 FBJ131109:FBJ131110 FLF131109:FLF131110 FVB131109:FVB131110 GEX131109:GEX131110 GOT131109:GOT131110 GYP131109:GYP131110 HIL131109:HIL131110 HSH131109:HSH131110 ICD131109:ICD131110 ILZ131109:ILZ131110 IVV131109:IVV131110 JFR131109:JFR131110 JPN131109:JPN131110 JZJ131109:JZJ131110 KJF131109:KJF131110 KTB131109:KTB131110 LCX131109:LCX131110 LMT131109:LMT131110 LWP131109:LWP131110 MGL131109:MGL131110 MQH131109:MQH131110 NAD131109:NAD131110 NJZ131109:NJZ131110 NTV131109:NTV131110 ODR131109:ODR131110 ONN131109:ONN131110 OXJ131109:OXJ131110 PHF131109:PHF131110 PRB131109:PRB131110 QAX131109:QAX131110 QKT131109:QKT131110 QUP131109:QUP131110 REL131109:REL131110 ROH131109:ROH131110 RYD131109:RYD131110 SHZ131109:SHZ131110 SRV131109:SRV131110 TBR131109:TBR131110 TLN131109:TLN131110 TVJ131109:TVJ131110 UFF131109:UFF131110 UPB131109:UPB131110 UYX131109:UYX131110 VIT131109:VIT131110 VSP131109:VSP131110 WCL131109:WCL131110 WMH131109:WMH131110 WWD131109:WWD131110 V196645:V196646 JR196645:JR196646 TN196645:TN196646 ADJ196645:ADJ196646 ANF196645:ANF196646 AXB196645:AXB196646 BGX196645:BGX196646 BQT196645:BQT196646 CAP196645:CAP196646 CKL196645:CKL196646 CUH196645:CUH196646 DED196645:DED196646 DNZ196645:DNZ196646 DXV196645:DXV196646 EHR196645:EHR196646 ERN196645:ERN196646 FBJ196645:FBJ196646 FLF196645:FLF196646 FVB196645:FVB196646 GEX196645:GEX196646 GOT196645:GOT196646 GYP196645:GYP196646 HIL196645:HIL196646 HSH196645:HSH196646 ICD196645:ICD196646 ILZ196645:ILZ196646 IVV196645:IVV196646 JFR196645:JFR196646 JPN196645:JPN196646 JZJ196645:JZJ196646 KJF196645:KJF196646 KTB196645:KTB196646 LCX196645:LCX196646 LMT196645:LMT196646 LWP196645:LWP196646 MGL196645:MGL196646 MQH196645:MQH196646 NAD196645:NAD196646 NJZ196645:NJZ196646 NTV196645:NTV196646 ODR196645:ODR196646 ONN196645:ONN196646 OXJ196645:OXJ196646 PHF196645:PHF196646 PRB196645:PRB196646 QAX196645:QAX196646 QKT196645:QKT196646 QUP196645:QUP196646 REL196645:REL196646 ROH196645:ROH196646 RYD196645:RYD196646 SHZ196645:SHZ196646 SRV196645:SRV196646 TBR196645:TBR196646 TLN196645:TLN196646 TVJ196645:TVJ196646 UFF196645:UFF196646 UPB196645:UPB196646 UYX196645:UYX196646 VIT196645:VIT196646 VSP196645:VSP196646 WCL196645:WCL196646 WMH196645:WMH196646 WWD196645:WWD196646 V262181:V262182 JR262181:JR262182 TN262181:TN262182 ADJ262181:ADJ262182 ANF262181:ANF262182 AXB262181:AXB262182 BGX262181:BGX262182 BQT262181:BQT262182 CAP262181:CAP262182 CKL262181:CKL262182 CUH262181:CUH262182 DED262181:DED262182 DNZ262181:DNZ262182 DXV262181:DXV262182 EHR262181:EHR262182 ERN262181:ERN262182 FBJ262181:FBJ262182 FLF262181:FLF262182 FVB262181:FVB262182 GEX262181:GEX262182 GOT262181:GOT262182 GYP262181:GYP262182 HIL262181:HIL262182 HSH262181:HSH262182 ICD262181:ICD262182 ILZ262181:ILZ262182 IVV262181:IVV262182 JFR262181:JFR262182 JPN262181:JPN262182 JZJ262181:JZJ262182 KJF262181:KJF262182 KTB262181:KTB262182 LCX262181:LCX262182 LMT262181:LMT262182 LWP262181:LWP262182 MGL262181:MGL262182 MQH262181:MQH262182 NAD262181:NAD262182 NJZ262181:NJZ262182 NTV262181:NTV262182 ODR262181:ODR262182 ONN262181:ONN262182 OXJ262181:OXJ262182 PHF262181:PHF262182 PRB262181:PRB262182 QAX262181:QAX262182 QKT262181:QKT262182 QUP262181:QUP262182 REL262181:REL262182 ROH262181:ROH262182 RYD262181:RYD262182 SHZ262181:SHZ262182 SRV262181:SRV262182 TBR262181:TBR262182 TLN262181:TLN262182 TVJ262181:TVJ262182 UFF262181:UFF262182 UPB262181:UPB262182 UYX262181:UYX262182 VIT262181:VIT262182 VSP262181:VSP262182 WCL262181:WCL262182 WMH262181:WMH262182 WWD262181:WWD262182 V327717:V327718 JR327717:JR327718 TN327717:TN327718 ADJ327717:ADJ327718 ANF327717:ANF327718 AXB327717:AXB327718 BGX327717:BGX327718 BQT327717:BQT327718 CAP327717:CAP327718 CKL327717:CKL327718 CUH327717:CUH327718 DED327717:DED327718 DNZ327717:DNZ327718 DXV327717:DXV327718 EHR327717:EHR327718 ERN327717:ERN327718 FBJ327717:FBJ327718 FLF327717:FLF327718 FVB327717:FVB327718 GEX327717:GEX327718 GOT327717:GOT327718 GYP327717:GYP327718 HIL327717:HIL327718 HSH327717:HSH327718 ICD327717:ICD327718 ILZ327717:ILZ327718 IVV327717:IVV327718 JFR327717:JFR327718 JPN327717:JPN327718 JZJ327717:JZJ327718 KJF327717:KJF327718 KTB327717:KTB327718 LCX327717:LCX327718 LMT327717:LMT327718 LWP327717:LWP327718 MGL327717:MGL327718 MQH327717:MQH327718 NAD327717:NAD327718 NJZ327717:NJZ327718 NTV327717:NTV327718 ODR327717:ODR327718 ONN327717:ONN327718 OXJ327717:OXJ327718 PHF327717:PHF327718 PRB327717:PRB327718 QAX327717:QAX327718 QKT327717:QKT327718 QUP327717:QUP327718 REL327717:REL327718 ROH327717:ROH327718 RYD327717:RYD327718 SHZ327717:SHZ327718 SRV327717:SRV327718 TBR327717:TBR327718 TLN327717:TLN327718 TVJ327717:TVJ327718 UFF327717:UFF327718 UPB327717:UPB327718 UYX327717:UYX327718 VIT327717:VIT327718 VSP327717:VSP327718 WCL327717:WCL327718 WMH327717:WMH327718 WWD327717:WWD327718 V393253:V393254 JR393253:JR393254 TN393253:TN393254 ADJ393253:ADJ393254 ANF393253:ANF393254 AXB393253:AXB393254 BGX393253:BGX393254 BQT393253:BQT393254 CAP393253:CAP393254 CKL393253:CKL393254 CUH393253:CUH393254 DED393253:DED393254 DNZ393253:DNZ393254 DXV393253:DXV393254 EHR393253:EHR393254 ERN393253:ERN393254 FBJ393253:FBJ393254 FLF393253:FLF393254 FVB393253:FVB393254 GEX393253:GEX393254 GOT393253:GOT393254 GYP393253:GYP393254 HIL393253:HIL393254 HSH393253:HSH393254 ICD393253:ICD393254 ILZ393253:ILZ393254 IVV393253:IVV393254 JFR393253:JFR393254 JPN393253:JPN393254 JZJ393253:JZJ393254 KJF393253:KJF393254 KTB393253:KTB393254 LCX393253:LCX393254 LMT393253:LMT393254 LWP393253:LWP393254 MGL393253:MGL393254 MQH393253:MQH393254 NAD393253:NAD393254 NJZ393253:NJZ393254 NTV393253:NTV393254 ODR393253:ODR393254 ONN393253:ONN393254 OXJ393253:OXJ393254 PHF393253:PHF393254 PRB393253:PRB393254 QAX393253:QAX393254 QKT393253:QKT393254 QUP393253:QUP393254 REL393253:REL393254 ROH393253:ROH393254 RYD393253:RYD393254 SHZ393253:SHZ393254 SRV393253:SRV393254 TBR393253:TBR393254 TLN393253:TLN393254 TVJ393253:TVJ393254 UFF393253:UFF393254 UPB393253:UPB393254 UYX393253:UYX393254 VIT393253:VIT393254 VSP393253:VSP393254 WCL393253:WCL393254 WMH393253:WMH393254 WWD393253:WWD393254 V458789:V458790 JR458789:JR458790 TN458789:TN458790 ADJ458789:ADJ458790 ANF458789:ANF458790 AXB458789:AXB458790 BGX458789:BGX458790 BQT458789:BQT458790 CAP458789:CAP458790 CKL458789:CKL458790 CUH458789:CUH458790 DED458789:DED458790 DNZ458789:DNZ458790 DXV458789:DXV458790 EHR458789:EHR458790 ERN458789:ERN458790 FBJ458789:FBJ458790 FLF458789:FLF458790 FVB458789:FVB458790 GEX458789:GEX458790 GOT458789:GOT458790 GYP458789:GYP458790 HIL458789:HIL458790 HSH458789:HSH458790 ICD458789:ICD458790 ILZ458789:ILZ458790 IVV458789:IVV458790 JFR458789:JFR458790 JPN458789:JPN458790 JZJ458789:JZJ458790 KJF458789:KJF458790 KTB458789:KTB458790 LCX458789:LCX458790 LMT458789:LMT458790 LWP458789:LWP458790 MGL458789:MGL458790 MQH458789:MQH458790 NAD458789:NAD458790 NJZ458789:NJZ458790 NTV458789:NTV458790 ODR458789:ODR458790 ONN458789:ONN458790 OXJ458789:OXJ458790 PHF458789:PHF458790 PRB458789:PRB458790 QAX458789:QAX458790 QKT458789:QKT458790 QUP458789:QUP458790 REL458789:REL458790 ROH458789:ROH458790 RYD458789:RYD458790 SHZ458789:SHZ458790 SRV458789:SRV458790 TBR458789:TBR458790 TLN458789:TLN458790 TVJ458789:TVJ458790 UFF458789:UFF458790 UPB458789:UPB458790 UYX458789:UYX458790 VIT458789:VIT458790 VSP458789:VSP458790 WCL458789:WCL458790 WMH458789:WMH458790 WWD458789:WWD458790 V524325:V524326 JR524325:JR524326 TN524325:TN524326 ADJ524325:ADJ524326 ANF524325:ANF524326 AXB524325:AXB524326 BGX524325:BGX524326 BQT524325:BQT524326 CAP524325:CAP524326 CKL524325:CKL524326 CUH524325:CUH524326 DED524325:DED524326 DNZ524325:DNZ524326 DXV524325:DXV524326 EHR524325:EHR524326 ERN524325:ERN524326 FBJ524325:FBJ524326 FLF524325:FLF524326 FVB524325:FVB524326 GEX524325:GEX524326 GOT524325:GOT524326 GYP524325:GYP524326 HIL524325:HIL524326 HSH524325:HSH524326 ICD524325:ICD524326 ILZ524325:ILZ524326 IVV524325:IVV524326 JFR524325:JFR524326 JPN524325:JPN524326 JZJ524325:JZJ524326 KJF524325:KJF524326 KTB524325:KTB524326 LCX524325:LCX524326 LMT524325:LMT524326 LWP524325:LWP524326 MGL524325:MGL524326 MQH524325:MQH524326 NAD524325:NAD524326 NJZ524325:NJZ524326 NTV524325:NTV524326 ODR524325:ODR524326 ONN524325:ONN524326 OXJ524325:OXJ524326 PHF524325:PHF524326 PRB524325:PRB524326 QAX524325:QAX524326 QKT524325:QKT524326 QUP524325:QUP524326 REL524325:REL524326 ROH524325:ROH524326 RYD524325:RYD524326 SHZ524325:SHZ524326 SRV524325:SRV524326 TBR524325:TBR524326 TLN524325:TLN524326 TVJ524325:TVJ524326 UFF524325:UFF524326 UPB524325:UPB524326 UYX524325:UYX524326 VIT524325:VIT524326 VSP524325:VSP524326 WCL524325:WCL524326 WMH524325:WMH524326 WWD524325:WWD524326 V589861:V589862 JR589861:JR589862 TN589861:TN589862 ADJ589861:ADJ589862 ANF589861:ANF589862 AXB589861:AXB589862 BGX589861:BGX589862 BQT589861:BQT589862 CAP589861:CAP589862 CKL589861:CKL589862 CUH589861:CUH589862 DED589861:DED589862 DNZ589861:DNZ589862 DXV589861:DXV589862 EHR589861:EHR589862 ERN589861:ERN589862 FBJ589861:FBJ589862 FLF589861:FLF589862 FVB589861:FVB589862 GEX589861:GEX589862 GOT589861:GOT589862 GYP589861:GYP589862 HIL589861:HIL589862 HSH589861:HSH589862 ICD589861:ICD589862 ILZ589861:ILZ589862 IVV589861:IVV589862 JFR589861:JFR589862 JPN589861:JPN589862 JZJ589861:JZJ589862 KJF589861:KJF589862 KTB589861:KTB589862 LCX589861:LCX589862 LMT589861:LMT589862 LWP589861:LWP589862 MGL589861:MGL589862 MQH589861:MQH589862 NAD589861:NAD589862 NJZ589861:NJZ589862 NTV589861:NTV589862 ODR589861:ODR589862 ONN589861:ONN589862 OXJ589861:OXJ589862 PHF589861:PHF589862 PRB589861:PRB589862 QAX589861:QAX589862 QKT589861:QKT589862 QUP589861:QUP589862 REL589861:REL589862 ROH589861:ROH589862 RYD589861:RYD589862 SHZ589861:SHZ589862 SRV589861:SRV589862 TBR589861:TBR589862 TLN589861:TLN589862 TVJ589861:TVJ589862 UFF589861:UFF589862 UPB589861:UPB589862 UYX589861:UYX589862 VIT589861:VIT589862 VSP589861:VSP589862 WCL589861:WCL589862 WMH589861:WMH589862 WWD589861:WWD589862 V655397:V655398 JR655397:JR655398 TN655397:TN655398 ADJ655397:ADJ655398 ANF655397:ANF655398 AXB655397:AXB655398 BGX655397:BGX655398 BQT655397:BQT655398 CAP655397:CAP655398 CKL655397:CKL655398 CUH655397:CUH655398 DED655397:DED655398 DNZ655397:DNZ655398 DXV655397:DXV655398 EHR655397:EHR655398 ERN655397:ERN655398 FBJ655397:FBJ655398 FLF655397:FLF655398 FVB655397:FVB655398 GEX655397:GEX655398 GOT655397:GOT655398 GYP655397:GYP655398 HIL655397:HIL655398 HSH655397:HSH655398 ICD655397:ICD655398 ILZ655397:ILZ655398 IVV655397:IVV655398 JFR655397:JFR655398 JPN655397:JPN655398 JZJ655397:JZJ655398 KJF655397:KJF655398 KTB655397:KTB655398 LCX655397:LCX655398 LMT655397:LMT655398 LWP655397:LWP655398 MGL655397:MGL655398 MQH655397:MQH655398 NAD655397:NAD655398 NJZ655397:NJZ655398 NTV655397:NTV655398 ODR655397:ODR655398 ONN655397:ONN655398 OXJ655397:OXJ655398 PHF655397:PHF655398 PRB655397:PRB655398 QAX655397:QAX655398 QKT655397:QKT655398 QUP655397:QUP655398 REL655397:REL655398 ROH655397:ROH655398 RYD655397:RYD655398 SHZ655397:SHZ655398 SRV655397:SRV655398 TBR655397:TBR655398 TLN655397:TLN655398 TVJ655397:TVJ655398 UFF655397:UFF655398 UPB655397:UPB655398 UYX655397:UYX655398 VIT655397:VIT655398 VSP655397:VSP655398 WCL655397:WCL655398 WMH655397:WMH655398 WWD655397:WWD655398 V720933:V720934 JR720933:JR720934 TN720933:TN720934 ADJ720933:ADJ720934 ANF720933:ANF720934 AXB720933:AXB720934 BGX720933:BGX720934 BQT720933:BQT720934 CAP720933:CAP720934 CKL720933:CKL720934 CUH720933:CUH720934 DED720933:DED720934 DNZ720933:DNZ720934 DXV720933:DXV720934 EHR720933:EHR720934 ERN720933:ERN720934 FBJ720933:FBJ720934 FLF720933:FLF720934 FVB720933:FVB720934 GEX720933:GEX720934 GOT720933:GOT720934 GYP720933:GYP720934 HIL720933:HIL720934 HSH720933:HSH720934 ICD720933:ICD720934 ILZ720933:ILZ720934 IVV720933:IVV720934 JFR720933:JFR720934 JPN720933:JPN720934 JZJ720933:JZJ720934 KJF720933:KJF720934 KTB720933:KTB720934 LCX720933:LCX720934 LMT720933:LMT720934 LWP720933:LWP720934 MGL720933:MGL720934 MQH720933:MQH720934 NAD720933:NAD720934 NJZ720933:NJZ720934 NTV720933:NTV720934 ODR720933:ODR720934 ONN720933:ONN720934 OXJ720933:OXJ720934 PHF720933:PHF720934 PRB720933:PRB720934 QAX720933:QAX720934 QKT720933:QKT720934 QUP720933:QUP720934 REL720933:REL720934 ROH720933:ROH720934 RYD720933:RYD720934 SHZ720933:SHZ720934 SRV720933:SRV720934 TBR720933:TBR720934 TLN720933:TLN720934 TVJ720933:TVJ720934 UFF720933:UFF720934 UPB720933:UPB720934 UYX720933:UYX720934 VIT720933:VIT720934 VSP720933:VSP720934 WCL720933:WCL720934 WMH720933:WMH720934 WWD720933:WWD720934 V786469:V786470 JR786469:JR786470 TN786469:TN786470 ADJ786469:ADJ786470 ANF786469:ANF786470 AXB786469:AXB786470 BGX786469:BGX786470 BQT786469:BQT786470 CAP786469:CAP786470 CKL786469:CKL786470 CUH786469:CUH786470 DED786469:DED786470 DNZ786469:DNZ786470 DXV786469:DXV786470 EHR786469:EHR786470 ERN786469:ERN786470 FBJ786469:FBJ786470 FLF786469:FLF786470 FVB786469:FVB786470 GEX786469:GEX786470 GOT786469:GOT786470 GYP786469:GYP786470 HIL786469:HIL786470 HSH786469:HSH786470 ICD786469:ICD786470 ILZ786469:ILZ786470 IVV786469:IVV786470 JFR786469:JFR786470 JPN786469:JPN786470 JZJ786469:JZJ786470 KJF786469:KJF786470 KTB786469:KTB786470 LCX786469:LCX786470 LMT786469:LMT786470 LWP786469:LWP786470 MGL786469:MGL786470 MQH786469:MQH786470 NAD786469:NAD786470 NJZ786469:NJZ786470 NTV786469:NTV786470 ODR786469:ODR786470 ONN786469:ONN786470 OXJ786469:OXJ786470 PHF786469:PHF786470 PRB786469:PRB786470 QAX786469:QAX786470 QKT786469:QKT786470 QUP786469:QUP786470 REL786469:REL786470 ROH786469:ROH786470 RYD786469:RYD786470 SHZ786469:SHZ786470 SRV786469:SRV786470 TBR786469:TBR786470 TLN786469:TLN786470 TVJ786469:TVJ786470 UFF786469:UFF786470 UPB786469:UPB786470 UYX786469:UYX786470 VIT786469:VIT786470 VSP786469:VSP786470 WCL786469:WCL786470 WMH786469:WMH786470 WWD786469:WWD786470 V852005:V852006 JR852005:JR852006 TN852005:TN852006 ADJ852005:ADJ852006 ANF852005:ANF852006 AXB852005:AXB852006 BGX852005:BGX852006 BQT852005:BQT852006 CAP852005:CAP852006 CKL852005:CKL852006 CUH852005:CUH852006 DED852005:DED852006 DNZ852005:DNZ852006 DXV852005:DXV852006 EHR852005:EHR852006 ERN852005:ERN852006 FBJ852005:FBJ852006 FLF852005:FLF852006 FVB852005:FVB852006 GEX852005:GEX852006 GOT852005:GOT852006 GYP852005:GYP852006 HIL852005:HIL852006 HSH852005:HSH852006 ICD852005:ICD852006 ILZ852005:ILZ852006 IVV852005:IVV852006 JFR852005:JFR852006 JPN852005:JPN852006 JZJ852005:JZJ852006 KJF852005:KJF852006 KTB852005:KTB852006 LCX852005:LCX852006 LMT852005:LMT852006 LWP852005:LWP852006 MGL852005:MGL852006 MQH852005:MQH852006 NAD852005:NAD852006 NJZ852005:NJZ852006 NTV852005:NTV852006 ODR852005:ODR852006 ONN852005:ONN852006 OXJ852005:OXJ852006 PHF852005:PHF852006 PRB852005:PRB852006 QAX852005:QAX852006 QKT852005:QKT852006 QUP852005:QUP852006 REL852005:REL852006 ROH852005:ROH852006 RYD852005:RYD852006 SHZ852005:SHZ852006 SRV852005:SRV852006 TBR852005:TBR852006 TLN852005:TLN852006 TVJ852005:TVJ852006 UFF852005:UFF852006 UPB852005:UPB852006 UYX852005:UYX852006 VIT852005:VIT852006 VSP852005:VSP852006 WCL852005:WCL852006 WMH852005:WMH852006 WWD852005:WWD852006 V917541:V917542 JR917541:JR917542 TN917541:TN917542 ADJ917541:ADJ917542 ANF917541:ANF917542 AXB917541:AXB917542 BGX917541:BGX917542 BQT917541:BQT917542 CAP917541:CAP917542 CKL917541:CKL917542 CUH917541:CUH917542 DED917541:DED917542 DNZ917541:DNZ917542 DXV917541:DXV917542 EHR917541:EHR917542 ERN917541:ERN917542 FBJ917541:FBJ917542 FLF917541:FLF917542 FVB917541:FVB917542 GEX917541:GEX917542 GOT917541:GOT917542 GYP917541:GYP917542 HIL917541:HIL917542 HSH917541:HSH917542 ICD917541:ICD917542 ILZ917541:ILZ917542 IVV917541:IVV917542 JFR917541:JFR917542 JPN917541:JPN917542 JZJ917541:JZJ917542 KJF917541:KJF917542 KTB917541:KTB917542 LCX917541:LCX917542 LMT917541:LMT917542 LWP917541:LWP917542 MGL917541:MGL917542 MQH917541:MQH917542 NAD917541:NAD917542 NJZ917541:NJZ917542 NTV917541:NTV917542 ODR917541:ODR917542 ONN917541:ONN917542 OXJ917541:OXJ917542 PHF917541:PHF917542 PRB917541:PRB917542 QAX917541:QAX917542 QKT917541:QKT917542 QUP917541:QUP917542 REL917541:REL917542 ROH917541:ROH917542 RYD917541:RYD917542 SHZ917541:SHZ917542 SRV917541:SRV917542 TBR917541:TBR917542 TLN917541:TLN917542 TVJ917541:TVJ917542 UFF917541:UFF917542 UPB917541:UPB917542 UYX917541:UYX917542 VIT917541:VIT917542 VSP917541:VSP917542 WCL917541:WCL917542 WMH917541:WMH917542 WWD917541:WWD917542 V983077:V983078 JR983077:JR983078 TN983077:TN983078 ADJ983077:ADJ983078 ANF983077:ANF983078 AXB983077:AXB983078 BGX983077:BGX983078 BQT983077:BQT983078 CAP983077:CAP983078 CKL983077:CKL983078 CUH983077:CUH983078 DED983077:DED983078 DNZ983077:DNZ983078 DXV983077:DXV983078 EHR983077:EHR983078 ERN983077:ERN983078 FBJ983077:FBJ983078 FLF983077:FLF983078 FVB983077:FVB983078 GEX983077:GEX983078 GOT983077:GOT983078 GYP983077:GYP983078 HIL983077:HIL983078 HSH983077:HSH983078 ICD983077:ICD983078 ILZ983077:ILZ983078 IVV983077:IVV983078 JFR983077:JFR983078 JPN983077:JPN983078 JZJ983077:JZJ983078 KJF983077:KJF983078 KTB983077:KTB983078 LCX983077:LCX983078 LMT983077:LMT983078 LWP983077:LWP983078 MGL983077:MGL983078 MQH983077:MQH983078 NAD983077:NAD983078 NJZ983077:NJZ983078 NTV983077:NTV983078 ODR983077:ODR983078 ONN983077:ONN983078 OXJ983077:OXJ983078 PHF983077:PHF983078 PRB983077:PRB983078 QAX983077:QAX983078 QKT983077:QKT983078 QUP983077:QUP983078 REL983077:REL983078 ROH983077:ROH983078 RYD983077:RYD983078 SHZ983077:SHZ983078 SRV983077:SRV983078 TBR983077:TBR983078 TLN983077:TLN983078 TVJ983077:TVJ983078 UFF983077:UFF983078 UPB983077:UPB983078 UYX983077:UYX983078 VIT983077:VIT983078 VSP983077:VSP983078 WCL983077:WCL983078 WMH983077:WMH983078 WWD983077:WWD983078 X37:X38 JT37:JT38 TP37:TP38 ADL37:ADL38 ANH37:ANH38 AXD37:AXD38 BGZ37:BGZ38 BQV37:BQV38 CAR37:CAR38 CKN37:CKN38 CUJ37:CUJ38 DEF37:DEF38 DOB37:DOB38 DXX37:DXX38 EHT37:EHT38 ERP37:ERP38 FBL37:FBL38 FLH37:FLH38 FVD37:FVD38 GEZ37:GEZ38 GOV37:GOV38 GYR37:GYR38 HIN37:HIN38 HSJ37:HSJ38 ICF37:ICF38 IMB37:IMB38 IVX37:IVX38 JFT37:JFT38 JPP37:JPP38 JZL37:JZL38 KJH37:KJH38 KTD37:KTD38 LCZ37:LCZ38 LMV37:LMV38 LWR37:LWR38 MGN37:MGN38 MQJ37:MQJ38 NAF37:NAF38 NKB37:NKB38 NTX37:NTX38 ODT37:ODT38 ONP37:ONP38 OXL37:OXL38 PHH37:PHH38 PRD37:PRD38 QAZ37:QAZ38 QKV37:QKV38 QUR37:QUR38 REN37:REN38 ROJ37:ROJ38 RYF37:RYF38 SIB37:SIB38 SRX37:SRX38 TBT37:TBT38 TLP37:TLP38 TVL37:TVL38 UFH37:UFH38 UPD37:UPD38 UYZ37:UYZ38 VIV37:VIV38 VSR37:VSR38 WCN37:WCN38 WMJ37:WMJ38 WWF37:WWF38 X65573:X65574 JT65573:JT65574 TP65573:TP65574 ADL65573:ADL65574 ANH65573:ANH65574 AXD65573:AXD65574 BGZ65573:BGZ65574 BQV65573:BQV65574 CAR65573:CAR65574 CKN65573:CKN65574 CUJ65573:CUJ65574 DEF65573:DEF65574 DOB65573:DOB65574 DXX65573:DXX65574 EHT65573:EHT65574 ERP65573:ERP65574 FBL65573:FBL65574 FLH65573:FLH65574 FVD65573:FVD65574 GEZ65573:GEZ65574 GOV65573:GOV65574 GYR65573:GYR65574 HIN65573:HIN65574 HSJ65573:HSJ65574 ICF65573:ICF65574 IMB65573:IMB65574 IVX65573:IVX65574 JFT65573:JFT65574 JPP65573:JPP65574 JZL65573:JZL65574 KJH65573:KJH65574 KTD65573:KTD65574 LCZ65573:LCZ65574 LMV65573:LMV65574 LWR65573:LWR65574 MGN65573:MGN65574 MQJ65573:MQJ65574 NAF65573:NAF65574 NKB65573:NKB65574 NTX65573:NTX65574 ODT65573:ODT65574 ONP65573:ONP65574 OXL65573:OXL65574 PHH65573:PHH65574 PRD65573:PRD65574 QAZ65573:QAZ65574 QKV65573:QKV65574 QUR65573:QUR65574 REN65573:REN65574 ROJ65573:ROJ65574 RYF65573:RYF65574 SIB65573:SIB65574 SRX65573:SRX65574 TBT65573:TBT65574 TLP65573:TLP65574 TVL65573:TVL65574 UFH65573:UFH65574 UPD65573:UPD65574 UYZ65573:UYZ65574 VIV65573:VIV65574 VSR65573:VSR65574 WCN65573:WCN65574 WMJ65573:WMJ65574 WWF65573:WWF65574 X131109:X131110 JT131109:JT131110 TP131109:TP131110 ADL131109:ADL131110 ANH131109:ANH131110 AXD131109:AXD131110 BGZ131109:BGZ131110 BQV131109:BQV131110 CAR131109:CAR131110 CKN131109:CKN131110 CUJ131109:CUJ131110 DEF131109:DEF131110 DOB131109:DOB131110 DXX131109:DXX131110 EHT131109:EHT131110 ERP131109:ERP131110 FBL131109:FBL131110 FLH131109:FLH131110 FVD131109:FVD131110 GEZ131109:GEZ131110 GOV131109:GOV131110 GYR131109:GYR131110 HIN131109:HIN131110 HSJ131109:HSJ131110 ICF131109:ICF131110 IMB131109:IMB131110 IVX131109:IVX131110 JFT131109:JFT131110 JPP131109:JPP131110 JZL131109:JZL131110 KJH131109:KJH131110 KTD131109:KTD131110 LCZ131109:LCZ131110 LMV131109:LMV131110 LWR131109:LWR131110 MGN131109:MGN131110 MQJ131109:MQJ131110 NAF131109:NAF131110 NKB131109:NKB131110 NTX131109:NTX131110 ODT131109:ODT131110 ONP131109:ONP131110 OXL131109:OXL131110 PHH131109:PHH131110 PRD131109:PRD131110 QAZ131109:QAZ131110 QKV131109:QKV131110 QUR131109:QUR131110 REN131109:REN131110 ROJ131109:ROJ131110 RYF131109:RYF131110 SIB131109:SIB131110 SRX131109:SRX131110 TBT131109:TBT131110 TLP131109:TLP131110 TVL131109:TVL131110 UFH131109:UFH131110 UPD131109:UPD131110 UYZ131109:UYZ131110 VIV131109:VIV131110 VSR131109:VSR131110 WCN131109:WCN131110 WMJ131109:WMJ131110 WWF131109:WWF131110 X196645:X196646 JT196645:JT196646 TP196645:TP196646 ADL196645:ADL196646 ANH196645:ANH196646 AXD196645:AXD196646 BGZ196645:BGZ196646 BQV196645:BQV196646 CAR196645:CAR196646 CKN196645:CKN196646 CUJ196645:CUJ196646 DEF196645:DEF196646 DOB196645:DOB196646 DXX196645:DXX196646 EHT196645:EHT196646 ERP196645:ERP196646 FBL196645:FBL196646 FLH196645:FLH196646 FVD196645:FVD196646 GEZ196645:GEZ196646 GOV196645:GOV196646 GYR196645:GYR196646 HIN196645:HIN196646 HSJ196645:HSJ196646 ICF196645:ICF196646 IMB196645:IMB196646 IVX196645:IVX196646 JFT196645:JFT196646 JPP196645:JPP196646 JZL196645:JZL196646 KJH196645:KJH196646 KTD196645:KTD196646 LCZ196645:LCZ196646 LMV196645:LMV196646 LWR196645:LWR196646 MGN196645:MGN196646 MQJ196645:MQJ196646 NAF196645:NAF196646 NKB196645:NKB196646 NTX196645:NTX196646 ODT196645:ODT196646 ONP196645:ONP196646 OXL196645:OXL196646 PHH196645:PHH196646 PRD196645:PRD196646 QAZ196645:QAZ196646 QKV196645:QKV196646 QUR196645:QUR196646 REN196645:REN196646 ROJ196645:ROJ196646 RYF196645:RYF196646 SIB196645:SIB196646 SRX196645:SRX196646 TBT196645:TBT196646 TLP196645:TLP196646 TVL196645:TVL196646 UFH196645:UFH196646 UPD196645:UPD196646 UYZ196645:UYZ196646 VIV196645:VIV196646 VSR196645:VSR196646 WCN196645:WCN196646 WMJ196645:WMJ196646 WWF196645:WWF196646 X262181:X262182 JT262181:JT262182 TP262181:TP262182 ADL262181:ADL262182 ANH262181:ANH262182 AXD262181:AXD262182 BGZ262181:BGZ262182 BQV262181:BQV262182 CAR262181:CAR262182 CKN262181:CKN262182 CUJ262181:CUJ262182 DEF262181:DEF262182 DOB262181:DOB262182 DXX262181:DXX262182 EHT262181:EHT262182 ERP262181:ERP262182 FBL262181:FBL262182 FLH262181:FLH262182 FVD262181:FVD262182 GEZ262181:GEZ262182 GOV262181:GOV262182 GYR262181:GYR262182 HIN262181:HIN262182 HSJ262181:HSJ262182 ICF262181:ICF262182 IMB262181:IMB262182 IVX262181:IVX262182 JFT262181:JFT262182 JPP262181:JPP262182 JZL262181:JZL262182 KJH262181:KJH262182 KTD262181:KTD262182 LCZ262181:LCZ262182 LMV262181:LMV262182 LWR262181:LWR262182 MGN262181:MGN262182 MQJ262181:MQJ262182 NAF262181:NAF262182 NKB262181:NKB262182 NTX262181:NTX262182 ODT262181:ODT262182 ONP262181:ONP262182 OXL262181:OXL262182 PHH262181:PHH262182 PRD262181:PRD262182 QAZ262181:QAZ262182 QKV262181:QKV262182 QUR262181:QUR262182 REN262181:REN262182 ROJ262181:ROJ262182 RYF262181:RYF262182 SIB262181:SIB262182 SRX262181:SRX262182 TBT262181:TBT262182 TLP262181:TLP262182 TVL262181:TVL262182 UFH262181:UFH262182 UPD262181:UPD262182 UYZ262181:UYZ262182 VIV262181:VIV262182 VSR262181:VSR262182 WCN262181:WCN262182 WMJ262181:WMJ262182 WWF262181:WWF262182 X327717:X327718 JT327717:JT327718 TP327717:TP327718 ADL327717:ADL327718 ANH327717:ANH327718 AXD327717:AXD327718 BGZ327717:BGZ327718 BQV327717:BQV327718 CAR327717:CAR327718 CKN327717:CKN327718 CUJ327717:CUJ327718 DEF327717:DEF327718 DOB327717:DOB327718 DXX327717:DXX327718 EHT327717:EHT327718 ERP327717:ERP327718 FBL327717:FBL327718 FLH327717:FLH327718 FVD327717:FVD327718 GEZ327717:GEZ327718 GOV327717:GOV327718 GYR327717:GYR327718 HIN327717:HIN327718 HSJ327717:HSJ327718 ICF327717:ICF327718 IMB327717:IMB327718 IVX327717:IVX327718 JFT327717:JFT327718 JPP327717:JPP327718 JZL327717:JZL327718 KJH327717:KJH327718 KTD327717:KTD327718 LCZ327717:LCZ327718 LMV327717:LMV327718 LWR327717:LWR327718 MGN327717:MGN327718 MQJ327717:MQJ327718 NAF327717:NAF327718 NKB327717:NKB327718 NTX327717:NTX327718 ODT327717:ODT327718 ONP327717:ONP327718 OXL327717:OXL327718 PHH327717:PHH327718 PRD327717:PRD327718 QAZ327717:QAZ327718 QKV327717:QKV327718 QUR327717:QUR327718 REN327717:REN327718 ROJ327717:ROJ327718 RYF327717:RYF327718 SIB327717:SIB327718 SRX327717:SRX327718 TBT327717:TBT327718 TLP327717:TLP327718 TVL327717:TVL327718 UFH327717:UFH327718 UPD327717:UPD327718 UYZ327717:UYZ327718 VIV327717:VIV327718 VSR327717:VSR327718 WCN327717:WCN327718 WMJ327717:WMJ327718 WWF327717:WWF327718 X393253:X393254 JT393253:JT393254 TP393253:TP393254 ADL393253:ADL393254 ANH393253:ANH393254 AXD393253:AXD393254 BGZ393253:BGZ393254 BQV393253:BQV393254 CAR393253:CAR393254 CKN393253:CKN393254 CUJ393253:CUJ393254 DEF393253:DEF393254 DOB393253:DOB393254 DXX393253:DXX393254 EHT393253:EHT393254 ERP393253:ERP393254 FBL393253:FBL393254 FLH393253:FLH393254 FVD393253:FVD393254 GEZ393253:GEZ393254 GOV393253:GOV393254 GYR393253:GYR393254 HIN393253:HIN393254 HSJ393253:HSJ393254 ICF393253:ICF393254 IMB393253:IMB393254 IVX393253:IVX393254 JFT393253:JFT393254 JPP393253:JPP393254 JZL393253:JZL393254 KJH393253:KJH393254 KTD393253:KTD393254 LCZ393253:LCZ393254 LMV393253:LMV393254 LWR393253:LWR393254 MGN393253:MGN393254 MQJ393253:MQJ393254 NAF393253:NAF393254 NKB393253:NKB393254 NTX393253:NTX393254 ODT393253:ODT393254 ONP393253:ONP393254 OXL393253:OXL393254 PHH393253:PHH393254 PRD393253:PRD393254 QAZ393253:QAZ393254 QKV393253:QKV393254 QUR393253:QUR393254 REN393253:REN393254 ROJ393253:ROJ393254 RYF393253:RYF393254 SIB393253:SIB393254 SRX393253:SRX393254 TBT393253:TBT393254 TLP393253:TLP393254 TVL393253:TVL393254 UFH393253:UFH393254 UPD393253:UPD393254 UYZ393253:UYZ393254 VIV393253:VIV393254 VSR393253:VSR393254 WCN393253:WCN393254 WMJ393253:WMJ393254 WWF393253:WWF393254 X458789:X458790 JT458789:JT458790 TP458789:TP458790 ADL458789:ADL458790 ANH458789:ANH458790 AXD458789:AXD458790 BGZ458789:BGZ458790 BQV458789:BQV458790 CAR458789:CAR458790 CKN458789:CKN458790 CUJ458789:CUJ458790 DEF458789:DEF458790 DOB458789:DOB458790 DXX458789:DXX458790 EHT458789:EHT458790 ERP458789:ERP458790 FBL458789:FBL458790 FLH458789:FLH458790 FVD458789:FVD458790 GEZ458789:GEZ458790 GOV458789:GOV458790 GYR458789:GYR458790 HIN458789:HIN458790 HSJ458789:HSJ458790 ICF458789:ICF458790 IMB458789:IMB458790 IVX458789:IVX458790 JFT458789:JFT458790 JPP458789:JPP458790 JZL458789:JZL458790 KJH458789:KJH458790 KTD458789:KTD458790 LCZ458789:LCZ458790 LMV458789:LMV458790 LWR458789:LWR458790 MGN458789:MGN458790 MQJ458789:MQJ458790 NAF458789:NAF458790 NKB458789:NKB458790 NTX458789:NTX458790 ODT458789:ODT458790 ONP458789:ONP458790 OXL458789:OXL458790 PHH458789:PHH458790 PRD458789:PRD458790 QAZ458789:QAZ458790 QKV458789:QKV458790 QUR458789:QUR458790 REN458789:REN458790 ROJ458789:ROJ458790 RYF458789:RYF458790 SIB458789:SIB458790 SRX458789:SRX458790 TBT458789:TBT458790 TLP458789:TLP458790 TVL458789:TVL458790 UFH458789:UFH458790 UPD458789:UPD458790 UYZ458789:UYZ458790 VIV458789:VIV458790 VSR458789:VSR458790 WCN458789:WCN458790 WMJ458789:WMJ458790 WWF458789:WWF458790 X524325:X524326 JT524325:JT524326 TP524325:TP524326 ADL524325:ADL524326 ANH524325:ANH524326 AXD524325:AXD524326 BGZ524325:BGZ524326 BQV524325:BQV524326 CAR524325:CAR524326 CKN524325:CKN524326 CUJ524325:CUJ524326 DEF524325:DEF524326 DOB524325:DOB524326 DXX524325:DXX524326 EHT524325:EHT524326 ERP524325:ERP524326 FBL524325:FBL524326 FLH524325:FLH524326 FVD524325:FVD524326 GEZ524325:GEZ524326 GOV524325:GOV524326 GYR524325:GYR524326 HIN524325:HIN524326 HSJ524325:HSJ524326 ICF524325:ICF524326 IMB524325:IMB524326 IVX524325:IVX524326 JFT524325:JFT524326 JPP524325:JPP524326 JZL524325:JZL524326 KJH524325:KJH524326 KTD524325:KTD524326 LCZ524325:LCZ524326 LMV524325:LMV524326 LWR524325:LWR524326 MGN524325:MGN524326 MQJ524325:MQJ524326 NAF524325:NAF524326 NKB524325:NKB524326 NTX524325:NTX524326 ODT524325:ODT524326 ONP524325:ONP524326 OXL524325:OXL524326 PHH524325:PHH524326 PRD524325:PRD524326 QAZ524325:QAZ524326 QKV524325:QKV524326 QUR524325:QUR524326 REN524325:REN524326 ROJ524325:ROJ524326 RYF524325:RYF524326 SIB524325:SIB524326 SRX524325:SRX524326 TBT524325:TBT524326 TLP524325:TLP524326 TVL524325:TVL524326 UFH524325:UFH524326 UPD524325:UPD524326 UYZ524325:UYZ524326 VIV524325:VIV524326 VSR524325:VSR524326 WCN524325:WCN524326 WMJ524325:WMJ524326 WWF524325:WWF524326 X589861:X589862 JT589861:JT589862 TP589861:TP589862 ADL589861:ADL589862 ANH589861:ANH589862 AXD589861:AXD589862 BGZ589861:BGZ589862 BQV589861:BQV589862 CAR589861:CAR589862 CKN589861:CKN589862 CUJ589861:CUJ589862 DEF589861:DEF589862 DOB589861:DOB589862 DXX589861:DXX589862 EHT589861:EHT589862 ERP589861:ERP589862 FBL589861:FBL589862 FLH589861:FLH589862 FVD589861:FVD589862 GEZ589861:GEZ589862 GOV589861:GOV589862 GYR589861:GYR589862 HIN589861:HIN589862 HSJ589861:HSJ589862 ICF589861:ICF589862 IMB589861:IMB589862 IVX589861:IVX589862 JFT589861:JFT589862 JPP589861:JPP589862 JZL589861:JZL589862 KJH589861:KJH589862 KTD589861:KTD589862 LCZ589861:LCZ589862 LMV589861:LMV589862 LWR589861:LWR589862 MGN589861:MGN589862 MQJ589861:MQJ589862 NAF589861:NAF589862 NKB589861:NKB589862 NTX589861:NTX589862 ODT589861:ODT589862 ONP589861:ONP589862 OXL589861:OXL589862 PHH589861:PHH589862 PRD589861:PRD589862 QAZ589861:QAZ589862 QKV589861:QKV589862 QUR589861:QUR589862 REN589861:REN589862 ROJ589861:ROJ589862 RYF589861:RYF589862 SIB589861:SIB589862 SRX589861:SRX589862 TBT589861:TBT589862 TLP589861:TLP589862 TVL589861:TVL589862 UFH589861:UFH589862 UPD589861:UPD589862 UYZ589861:UYZ589862 VIV589861:VIV589862 VSR589861:VSR589862 WCN589861:WCN589862 WMJ589861:WMJ589862 WWF589861:WWF589862 X655397:X655398 JT655397:JT655398 TP655397:TP655398 ADL655397:ADL655398 ANH655397:ANH655398 AXD655397:AXD655398 BGZ655397:BGZ655398 BQV655397:BQV655398 CAR655397:CAR655398 CKN655397:CKN655398 CUJ655397:CUJ655398 DEF655397:DEF655398 DOB655397:DOB655398 DXX655397:DXX655398 EHT655397:EHT655398 ERP655397:ERP655398 FBL655397:FBL655398 FLH655397:FLH655398 FVD655397:FVD655398 GEZ655397:GEZ655398 GOV655397:GOV655398 GYR655397:GYR655398 HIN655397:HIN655398 HSJ655397:HSJ655398 ICF655397:ICF655398 IMB655397:IMB655398 IVX655397:IVX655398 JFT655397:JFT655398 JPP655397:JPP655398 JZL655397:JZL655398 KJH655397:KJH655398 KTD655397:KTD655398 LCZ655397:LCZ655398 LMV655397:LMV655398 LWR655397:LWR655398 MGN655397:MGN655398 MQJ655397:MQJ655398 NAF655397:NAF655398 NKB655397:NKB655398 NTX655397:NTX655398 ODT655397:ODT655398 ONP655397:ONP655398 OXL655397:OXL655398 PHH655397:PHH655398 PRD655397:PRD655398 QAZ655397:QAZ655398 QKV655397:QKV655398 QUR655397:QUR655398 REN655397:REN655398 ROJ655397:ROJ655398 RYF655397:RYF655398 SIB655397:SIB655398 SRX655397:SRX655398 TBT655397:TBT655398 TLP655397:TLP655398 TVL655397:TVL655398 UFH655397:UFH655398 UPD655397:UPD655398 UYZ655397:UYZ655398 VIV655397:VIV655398 VSR655397:VSR655398 WCN655397:WCN655398 WMJ655397:WMJ655398 WWF655397:WWF655398 X720933:X720934 JT720933:JT720934 TP720933:TP720934 ADL720933:ADL720934 ANH720933:ANH720934 AXD720933:AXD720934 BGZ720933:BGZ720934 BQV720933:BQV720934 CAR720933:CAR720934 CKN720933:CKN720934 CUJ720933:CUJ720934 DEF720933:DEF720934 DOB720933:DOB720934 DXX720933:DXX720934 EHT720933:EHT720934 ERP720933:ERP720934 FBL720933:FBL720934 FLH720933:FLH720934 FVD720933:FVD720934 GEZ720933:GEZ720934 GOV720933:GOV720934 GYR720933:GYR720934 HIN720933:HIN720934 HSJ720933:HSJ720934 ICF720933:ICF720934 IMB720933:IMB720934 IVX720933:IVX720934 JFT720933:JFT720934 JPP720933:JPP720934 JZL720933:JZL720934 KJH720933:KJH720934 KTD720933:KTD720934 LCZ720933:LCZ720934 LMV720933:LMV720934 LWR720933:LWR720934 MGN720933:MGN720934 MQJ720933:MQJ720934 NAF720933:NAF720934 NKB720933:NKB720934 NTX720933:NTX720934 ODT720933:ODT720934 ONP720933:ONP720934 OXL720933:OXL720934 PHH720933:PHH720934 PRD720933:PRD720934 QAZ720933:QAZ720934 QKV720933:QKV720934 QUR720933:QUR720934 REN720933:REN720934 ROJ720933:ROJ720934 RYF720933:RYF720934 SIB720933:SIB720934 SRX720933:SRX720934 TBT720933:TBT720934 TLP720933:TLP720934 TVL720933:TVL720934 UFH720933:UFH720934 UPD720933:UPD720934 UYZ720933:UYZ720934 VIV720933:VIV720934 VSR720933:VSR720934 WCN720933:WCN720934 WMJ720933:WMJ720934 WWF720933:WWF720934 X786469:X786470 JT786469:JT786470 TP786469:TP786470 ADL786469:ADL786470 ANH786469:ANH786470 AXD786469:AXD786470 BGZ786469:BGZ786470 BQV786469:BQV786470 CAR786469:CAR786470 CKN786469:CKN786470 CUJ786469:CUJ786470 DEF786469:DEF786470 DOB786469:DOB786470 DXX786469:DXX786470 EHT786469:EHT786470 ERP786469:ERP786470 FBL786469:FBL786470 FLH786469:FLH786470 FVD786469:FVD786470 GEZ786469:GEZ786470 GOV786469:GOV786470 GYR786469:GYR786470 HIN786469:HIN786470 HSJ786469:HSJ786470 ICF786469:ICF786470 IMB786469:IMB786470 IVX786469:IVX786470 JFT786469:JFT786470 JPP786469:JPP786470 JZL786469:JZL786470 KJH786469:KJH786470 KTD786469:KTD786470 LCZ786469:LCZ786470 LMV786469:LMV786470 LWR786469:LWR786470 MGN786469:MGN786470 MQJ786469:MQJ786470 NAF786469:NAF786470 NKB786469:NKB786470 NTX786469:NTX786470 ODT786469:ODT786470 ONP786469:ONP786470 OXL786469:OXL786470 PHH786469:PHH786470 PRD786469:PRD786470 QAZ786469:QAZ786470 QKV786469:QKV786470 QUR786469:QUR786470 REN786469:REN786470 ROJ786469:ROJ786470 RYF786469:RYF786470 SIB786469:SIB786470 SRX786469:SRX786470 TBT786469:TBT786470 TLP786469:TLP786470 TVL786469:TVL786470 UFH786469:UFH786470 UPD786469:UPD786470 UYZ786469:UYZ786470 VIV786469:VIV786470 VSR786469:VSR786470 WCN786469:WCN786470 WMJ786469:WMJ786470 WWF786469:WWF786470 X852005:X852006 JT852005:JT852006 TP852005:TP852006 ADL852005:ADL852006 ANH852005:ANH852006 AXD852005:AXD852006 BGZ852005:BGZ852006 BQV852005:BQV852006 CAR852005:CAR852006 CKN852005:CKN852006 CUJ852005:CUJ852006 DEF852005:DEF852006 DOB852005:DOB852006 DXX852005:DXX852006 EHT852005:EHT852006 ERP852005:ERP852006 FBL852005:FBL852006 FLH852005:FLH852006 FVD852005:FVD852006 GEZ852005:GEZ852006 GOV852005:GOV852006 GYR852005:GYR852006 HIN852005:HIN852006 HSJ852005:HSJ852006 ICF852005:ICF852006 IMB852005:IMB852006 IVX852005:IVX852006 JFT852005:JFT852006 JPP852005:JPP852006 JZL852005:JZL852006 KJH852005:KJH852006 KTD852005:KTD852006 LCZ852005:LCZ852006 LMV852005:LMV852006 LWR852005:LWR852006 MGN852005:MGN852006 MQJ852005:MQJ852006 NAF852005:NAF852006 NKB852005:NKB852006 NTX852005:NTX852006 ODT852005:ODT852006 ONP852005:ONP852006 OXL852005:OXL852006 PHH852005:PHH852006 PRD852005:PRD852006 QAZ852005:QAZ852006 QKV852005:QKV852006 QUR852005:QUR852006 REN852005:REN852006 ROJ852005:ROJ852006 RYF852005:RYF852006 SIB852005:SIB852006 SRX852005:SRX852006 TBT852005:TBT852006 TLP852005:TLP852006 TVL852005:TVL852006 UFH852005:UFH852006 UPD852005:UPD852006 UYZ852005:UYZ852006 VIV852005:VIV852006 VSR852005:VSR852006 WCN852005:WCN852006 WMJ852005:WMJ852006 WWF852005:WWF852006 X917541:X917542 JT917541:JT917542 TP917541:TP917542 ADL917541:ADL917542 ANH917541:ANH917542 AXD917541:AXD917542 BGZ917541:BGZ917542 BQV917541:BQV917542 CAR917541:CAR917542 CKN917541:CKN917542 CUJ917541:CUJ917542 DEF917541:DEF917542 DOB917541:DOB917542 DXX917541:DXX917542 EHT917541:EHT917542 ERP917541:ERP917542 FBL917541:FBL917542 FLH917541:FLH917542 FVD917541:FVD917542 GEZ917541:GEZ917542 GOV917541:GOV917542 GYR917541:GYR917542 HIN917541:HIN917542 HSJ917541:HSJ917542 ICF917541:ICF917542 IMB917541:IMB917542 IVX917541:IVX917542 JFT917541:JFT917542 JPP917541:JPP917542 JZL917541:JZL917542 KJH917541:KJH917542 KTD917541:KTD917542 LCZ917541:LCZ917542 LMV917541:LMV917542 LWR917541:LWR917542 MGN917541:MGN917542 MQJ917541:MQJ917542 NAF917541:NAF917542 NKB917541:NKB917542 NTX917541:NTX917542 ODT917541:ODT917542 ONP917541:ONP917542 OXL917541:OXL917542 PHH917541:PHH917542 PRD917541:PRD917542 QAZ917541:QAZ917542 QKV917541:QKV917542 QUR917541:QUR917542 REN917541:REN917542 ROJ917541:ROJ917542 RYF917541:RYF917542 SIB917541:SIB917542 SRX917541:SRX917542 TBT917541:TBT917542 TLP917541:TLP917542 TVL917541:TVL917542 UFH917541:UFH917542 UPD917541:UPD917542 UYZ917541:UYZ917542 VIV917541:VIV917542 VSR917541:VSR917542 WCN917541:WCN917542 WMJ917541:WMJ917542 WWF917541:WWF917542 X983077:X983078 JT983077:JT983078 TP983077:TP983078 ADL983077:ADL983078 ANH983077:ANH983078 AXD983077:AXD983078 BGZ983077:BGZ983078 BQV983077:BQV983078 CAR983077:CAR983078 CKN983077:CKN983078 CUJ983077:CUJ983078 DEF983077:DEF983078 DOB983077:DOB983078 DXX983077:DXX983078 EHT983077:EHT983078 ERP983077:ERP983078 FBL983077:FBL983078 FLH983077:FLH983078 FVD983077:FVD983078 GEZ983077:GEZ983078 GOV983077:GOV983078 GYR983077:GYR983078 HIN983077:HIN983078 HSJ983077:HSJ983078 ICF983077:ICF983078 IMB983077:IMB983078 IVX983077:IVX983078 JFT983077:JFT983078 JPP983077:JPP983078 JZL983077:JZL983078 KJH983077:KJH983078 KTD983077:KTD983078 LCZ983077:LCZ983078 LMV983077:LMV983078 LWR983077:LWR983078 MGN983077:MGN983078 MQJ983077:MQJ983078 NAF983077:NAF983078 NKB983077:NKB983078 NTX983077:NTX983078 ODT983077:ODT983078 ONP983077:ONP983078 OXL983077:OXL983078 PHH983077:PHH983078 PRD983077:PRD983078 QAZ983077:QAZ983078 QKV983077:QKV983078 QUR983077:QUR983078 REN983077:REN983078 ROJ983077:ROJ983078 RYF983077:RYF983078 SIB983077:SIB983078 SRX983077:SRX983078 TBT983077:TBT983078 TLP983077:TLP983078 TVL983077:TVL983078 UFH983077:UFH983078 UPD983077:UPD983078 UYZ983077:UYZ983078 VIV983077:VIV983078 VSR983077:VSR983078 WCN983077:WCN983078 WMJ983077:WMJ983078 WWF983077:WWF983078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22"/>
  <sheetViews>
    <sheetView view="pageBreakPreview" topLeftCell="A4" zoomScale="80" zoomScaleNormal="100" zoomScaleSheetLayoutView="80" workbookViewId="0">
      <selection activeCell="C61" sqref="C61:T64"/>
    </sheetView>
  </sheetViews>
  <sheetFormatPr defaultColWidth="4" defaultRowHeight="14.5"/>
  <cols>
    <col min="1" max="1" width="2.08984375" style="113" customWidth="1"/>
    <col min="2" max="2" width="1.6328125" style="113" customWidth="1"/>
    <col min="3" max="19" width="3.90625" style="113" customWidth="1"/>
    <col min="20" max="20" width="7.7265625" style="113" customWidth="1"/>
    <col min="21" max="25" width="3.26953125" style="113" customWidth="1"/>
    <col min="26" max="26" width="2.08984375" style="113" customWidth="1"/>
    <col min="27" max="16384" width="4" style="113"/>
  </cols>
  <sheetData>
    <row r="1" spans="2:25" ht="6.75" customHeight="1"/>
    <row r="2" spans="2:25">
      <c r="B2" s="113" t="s">
        <v>379</v>
      </c>
    </row>
    <row r="3" spans="2:25" ht="15.75" customHeight="1">
      <c r="P3" s="200" t="s">
        <v>211</v>
      </c>
      <c r="Q3" s="453"/>
      <c r="R3" s="453"/>
      <c r="S3" s="114" t="s">
        <v>212</v>
      </c>
      <c r="T3" s="453"/>
      <c r="U3" s="453"/>
      <c r="V3" s="114" t="s">
        <v>356</v>
      </c>
      <c r="W3" s="453"/>
      <c r="X3" s="453"/>
      <c r="Y3" s="114" t="s">
        <v>355</v>
      </c>
    </row>
    <row r="4" spans="2:25" ht="10.5" customHeight="1"/>
    <row r="5" spans="2:25" ht="27.75" customHeight="1">
      <c r="B5" s="484" t="s">
        <v>378</v>
      </c>
      <c r="C5" s="484"/>
      <c r="D5" s="484"/>
      <c r="E5" s="484"/>
      <c r="F5" s="484"/>
      <c r="G5" s="484"/>
      <c r="H5" s="484"/>
      <c r="I5" s="484"/>
      <c r="J5" s="484"/>
      <c r="K5" s="484"/>
      <c r="L5" s="484"/>
      <c r="M5" s="484"/>
      <c r="N5" s="484"/>
      <c r="O5" s="484"/>
      <c r="P5" s="484"/>
      <c r="Q5" s="484"/>
      <c r="R5" s="484"/>
      <c r="S5" s="484"/>
      <c r="T5" s="484"/>
      <c r="U5" s="484"/>
      <c r="V5" s="484"/>
      <c r="W5" s="484"/>
      <c r="X5" s="484"/>
      <c r="Y5" s="484"/>
    </row>
    <row r="7" spans="2:25" ht="23.25" customHeight="1">
      <c r="B7" s="446" t="s">
        <v>377</v>
      </c>
      <c r="C7" s="446"/>
      <c r="D7" s="446"/>
      <c r="E7" s="446"/>
      <c r="F7" s="446"/>
      <c r="G7" s="446"/>
      <c r="H7" s="446"/>
      <c r="I7" s="446"/>
      <c r="J7" s="446"/>
      <c r="K7" s="446"/>
      <c r="L7" s="446"/>
      <c r="M7" s="446"/>
      <c r="N7" s="446"/>
      <c r="O7" s="446"/>
      <c r="P7" s="446"/>
      <c r="Q7" s="446"/>
      <c r="R7" s="446"/>
      <c r="S7" s="446"/>
      <c r="T7" s="446"/>
      <c r="U7" s="446"/>
      <c r="V7" s="446"/>
      <c r="W7" s="446"/>
      <c r="X7" s="446"/>
      <c r="Y7" s="488"/>
    </row>
    <row r="8" spans="2:25" ht="23.25" customHeight="1">
      <c r="B8" s="488" t="s">
        <v>376</v>
      </c>
      <c r="C8" s="488"/>
      <c r="D8" s="488"/>
      <c r="E8" s="488"/>
      <c r="F8" s="488"/>
      <c r="G8" s="488"/>
      <c r="H8" s="488"/>
      <c r="I8" s="489"/>
      <c r="J8" s="489"/>
      <c r="K8" s="489"/>
      <c r="L8" s="489"/>
      <c r="M8" s="489"/>
      <c r="N8" s="489"/>
      <c r="O8" s="489"/>
      <c r="P8" s="489"/>
      <c r="Q8" s="489"/>
      <c r="R8" s="489"/>
      <c r="S8" s="489"/>
      <c r="T8" s="489"/>
      <c r="U8" s="489"/>
      <c r="V8" s="489"/>
      <c r="W8" s="489"/>
      <c r="X8" s="489"/>
      <c r="Y8" s="489"/>
    </row>
    <row r="9" spans="2:25" ht="23.25" customHeight="1">
      <c r="B9" s="488" t="s">
        <v>375</v>
      </c>
      <c r="C9" s="488"/>
      <c r="D9" s="488"/>
      <c r="E9" s="488"/>
      <c r="F9" s="488"/>
      <c r="G9" s="488"/>
      <c r="H9" s="488"/>
      <c r="I9" s="199" t="s">
        <v>162</v>
      </c>
      <c r="J9" s="198" t="s">
        <v>351</v>
      </c>
      <c r="K9" s="198"/>
      <c r="L9" s="198"/>
      <c r="M9" s="198"/>
      <c r="N9" s="201" t="s">
        <v>162</v>
      </c>
      <c r="O9" s="198" t="s">
        <v>350</v>
      </c>
      <c r="P9" s="198"/>
      <c r="Q9" s="198"/>
      <c r="R9" s="198"/>
      <c r="S9" s="201" t="s">
        <v>162</v>
      </c>
      <c r="T9" s="198" t="s">
        <v>349</v>
      </c>
      <c r="U9" s="198"/>
      <c r="V9" s="198"/>
      <c r="W9" s="198"/>
      <c r="X9" s="198"/>
      <c r="Y9" s="202"/>
    </row>
    <row r="11" spans="2:25" ht="6" customHeight="1">
      <c r="B11" s="129"/>
      <c r="C11" s="184"/>
      <c r="D11" s="184"/>
      <c r="E11" s="184"/>
      <c r="F11" s="184"/>
      <c r="G11" s="184"/>
      <c r="H11" s="184"/>
      <c r="I11" s="184"/>
      <c r="J11" s="184"/>
      <c r="K11" s="184"/>
      <c r="L11" s="184"/>
      <c r="M11" s="184"/>
      <c r="N11" s="184"/>
      <c r="O11" s="184"/>
      <c r="P11" s="184"/>
      <c r="Q11" s="184"/>
      <c r="R11" s="184"/>
      <c r="S11" s="184"/>
      <c r="T11" s="184"/>
      <c r="U11" s="129"/>
      <c r="V11" s="184"/>
      <c r="W11" s="184"/>
      <c r="X11" s="184"/>
      <c r="Y11" s="189"/>
    </row>
    <row r="12" spans="2:25" ht="15">
      <c r="B12" s="139" t="s">
        <v>374</v>
      </c>
      <c r="U12" s="139"/>
      <c r="V12" s="188" t="s">
        <v>298</v>
      </c>
      <c r="W12" s="188" t="s">
        <v>294</v>
      </c>
      <c r="X12" s="188" t="s">
        <v>296</v>
      </c>
      <c r="Y12" s="187"/>
    </row>
    <row r="13" spans="2:25" ht="6" customHeight="1">
      <c r="B13" s="139"/>
      <c r="U13" s="139"/>
      <c r="Y13" s="187"/>
    </row>
    <row r="14" spans="2:25" ht="18" customHeight="1">
      <c r="B14" s="139"/>
      <c r="C14" s="113" t="s">
        <v>373</v>
      </c>
      <c r="U14" s="136"/>
      <c r="V14" s="114" t="s">
        <v>162</v>
      </c>
      <c r="W14" s="114" t="s">
        <v>294</v>
      </c>
      <c r="X14" s="114" t="s">
        <v>162</v>
      </c>
      <c r="Y14" s="141"/>
    </row>
    <row r="15" spans="2:25" ht="18" customHeight="1">
      <c r="B15" s="139"/>
      <c r="C15" s="113" t="s">
        <v>339</v>
      </c>
      <c r="U15" s="136"/>
      <c r="V15" s="123"/>
      <c r="W15" s="123"/>
      <c r="X15" s="123"/>
      <c r="Y15" s="141"/>
    </row>
    <row r="16" spans="2:25" ht="18" customHeight="1">
      <c r="B16" s="139"/>
      <c r="U16" s="136"/>
      <c r="V16" s="123"/>
      <c r="W16" s="123"/>
      <c r="X16" s="123"/>
      <c r="Y16" s="141"/>
    </row>
    <row r="17" spans="1:25" ht="18" customHeight="1">
      <c r="B17" s="139"/>
      <c r="C17" s="113" t="s">
        <v>338</v>
      </c>
      <c r="D17" s="446" t="s">
        <v>337</v>
      </c>
      <c r="E17" s="446"/>
      <c r="F17" s="446"/>
      <c r="G17" s="446"/>
      <c r="H17" s="446"/>
      <c r="I17" s="194" t="s">
        <v>336</v>
      </c>
      <c r="J17" s="193"/>
      <c r="K17" s="193"/>
      <c r="L17" s="447"/>
      <c r="M17" s="447"/>
      <c r="N17" s="447"/>
      <c r="O17" s="117" t="s">
        <v>335</v>
      </c>
      <c r="U17" s="190"/>
      <c r="V17" s="114"/>
      <c r="W17" s="114"/>
      <c r="X17" s="114"/>
      <c r="Y17" s="137"/>
    </row>
    <row r="18" spans="1:25" ht="18" customHeight="1">
      <c r="B18" s="139"/>
      <c r="C18" s="113" t="s">
        <v>338</v>
      </c>
      <c r="D18" s="446" t="s">
        <v>337</v>
      </c>
      <c r="E18" s="446"/>
      <c r="F18" s="446"/>
      <c r="G18" s="446"/>
      <c r="H18" s="446"/>
      <c r="I18" s="194" t="s">
        <v>372</v>
      </c>
      <c r="J18" s="193"/>
      <c r="K18" s="193"/>
      <c r="L18" s="447"/>
      <c r="M18" s="447"/>
      <c r="N18" s="447"/>
      <c r="O18" s="117" t="s">
        <v>335</v>
      </c>
      <c r="U18" s="190"/>
      <c r="V18" s="114"/>
      <c r="W18" s="114"/>
      <c r="X18" s="114"/>
      <c r="Y18" s="137"/>
    </row>
    <row r="19" spans="1:25" ht="18" customHeight="1">
      <c r="B19" s="139"/>
      <c r="D19" s="114"/>
      <c r="E19" s="114"/>
      <c r="F19" s="114"/>
      <c r="G19" s="114"/>
      <c r="H19" s="114"/>
      <c r="O19" s="114"/>
      <c r="U19" s="190"/>
      <c r="V19" s="114"/>
      <c r="W19" s="114"/>
      <c r="X19" s="114"/>
      <c r="Y19" s="137"/>
    </row>
    <row r="20" spans="1:25" ht="18" customHeight="1">
      <c r="B20" s="139"/>
      <c r="C20" s="113" t="s">
        <v>371</v>
      </c>
      <c r="U20" s="136"/>
      <c r="V20" s="114" t="s">
        <v>162</v>
      </c>
      <c r="W20" s="114" t="s">
        <v>294</v>
      </c>
      <c r="X20" s="114" t="s">
        <v>162</v>
      </c>
      <c r="Y20" s="141"/>
    </row>
    <row r="21" spans="1:25" ht="18" customHeight="1">
      <c r="B21" s="139"/>
      <c r="C21" s="113" t="s">
        <v>370</v>
      </c>
      <c r="U21" s="136"/>
      <c r="V21" s="123"/>
      <c r="W21" s="123"/>
      <c r="X21" s="123"/>
      <c r="Y21" s="141"/>
    </row>
    <row r="22" spans="1:25" ht="18" customHeight="1">
      <c r="B22" s="139"/>
      <c r="C22" s="113" t="s">
        <v>369</v>
      </c>
      <c r="T22" s="113" t="s">
        <v>331</v>
      </c>
      <c r="U22" s="136"/>
      <c r="V22" s="114" t="s">
        <v>162</v>
      </c>
      <c r="W22" s="114" t="s">
        <v>294</v>
      </c>
      <c r="X22" s="114" t="s">
        <v>162</v>
      </c>
      <c r="Y22" s="141"/>
    </row>
    <row r="23" spans="1:25" ht="18" customHeight="1">
      <c r="B23" s="139"/>
      <c r="C23" s="113" t="s">
        <v>368</v>
      </c>
      <c r="U23" s="136"/>
      <c r="V23" s="114" t="s">
        <v>162</v>
      </c>
      <c r="W23" s="114" t="s">
        <v>294</v>
      </c>
      <c r="X23" s="114" t="s">
        <v>162</v>
      </c>
      <c r="Y23" s="141"/>
    </row>
    <row r="24" spans="1:25" ht="18" customHeight="1">
      <c r="B24" s="139"/>
      <c r="C24" s="113" t="s">
        <v>367</v>
      </c>
      <c r="U24" s="136"/>
      <c r="V24" s="114" t="s">
        <v>162</v>
      </c>
      <c r="W24" s="114" t="s">
        <v>294</v>
      </c>
      <c r="X24" s="114" t="s">
        <v>162</v>
      </c>
      <c r="Y24" s="141"/>
    </row>
    <row r="25" spans="1:25" ht="18" customHeight="1">
      <c r="B25" s="139"/>
      <c r="C25" s="113" t="s">
        <v>366</v>
      </c>
      <c r="U25" s="136"/>
      <c r="V25" s="123"/>
      <c r="W25" s="123"/>
      <c r="X25" s="123"/>
      <c r="Y25" s="141"/>
    </row>
    <row r="26" spans="1:25" s="192" customFormat="1" ht="18" customHeight="1">
      <c r="A26" s="113"/>
      <c r="B26" s="139"/>
      <c r="C26" s="113" t="s">
        <v>365</v>
      </c>
      <c r="D26" s="113"/>
      <c r="E26" s="113"/>
      <c r="F26" s="113"/>
      <c r="G26" s="113"/>
      <c r="H26" s="113"/>
      <c r="I26" s="113"/>
      <c r="J26" s="113"/>
      <c r="K26" s="113"/>
      <c r="L26" s="113"/>
      <c r="M26" s="113"/>
      <c r="N26" s="113"/>
      <c r="O26" s="113"/>
      <c r="P26" s="113"/>
      <c r="Q26" s="113"/>
      <c r="R26" s="113"/>
      <c r="S26" s="113"/>
      <c r="T26" s="113"/>
      <c r="U26" s="136"/>
      <c r="V26" s="114" t="s">
        <v>162</v>
      </c>
      <c r="W26" s="114" t="s">
        <v>294</v>
      </c>
      <c r="X26" s="114" t="s">
        <v>162</v>
      </c>
      <c r="Y26" s="141"/>
    </row>
    <row r="27" spans="1:25" s="192" customFormat="1" ht="18" customHeight="1">
      <c r="A27" s="113"/>
      <c r="B27" s="139"/>
      <c r="C27" s="113" t="s">
        <v>324</v>
      </c>
      <c r="D27" s="113"/>
      <c r="E27" s="113"/>
      <c r="F27" s="113"/>
      <c r="G27" s="113"/>
      <c r="H27" s="113"/>
      <c r="I27" s="113"/>
      <c r="J27" s="113"/>
      <c r="K27" s="113"/>
      <c r="L27" s="113"/>
      <c r="M27" s="113"/>
      <c r="N27" s="113"/>
      <c r="O27" s="113"/>
      <c r="P27" s="113"/>
      <c r="Q27" s="113"/>
      <c r="R27" s="113"/>
      <c r="S27" s="113"/>
      <c r="T27" s="113"/>
      <c r="U27" s="136"/>
      <c r="V27" s="114"/>
      <c r="W27" s="114"/>
      <c r="X27" s="114"/>
      <c r="Y27" s="141"/>
    </row>
    <row r="28" spans="1:25" s="192" customFormat="1" ht="18" customHeight="1">
      <c r="A28" s="113"/>
      <c r="B28" s="139"/>
      <c r="C28" s="113" t="s">
        <v>323</v>
      </c>
      <c r="D28" s="113"/>
      <c r="E28" s="113"/>
      <c r="F28" s="113"/>
      <c r="G28" s="113"/>
      <c r="H28" s="113"/>
      <c r="I28" s="113"/>
      <c r="J28" s="113"/>
      <c r="K28" s="113"/>
      <c r="L28" s="113"/>
      <c r="M28" s="113"/>
      <c r="N28" s="113"/>
      <c r="O28" s="113"/>
      <c r="P28" s="113"/>
      <c r="Q28" s="113"/>
      <c r="R28" s="113"/>
      <c r="S28" s="113"/>
      <c r="T28" s="113"/>
      <c r="U28" s="136"/>
      <c r="V28" s="114"/>
      <c r="W28" s="114"/>
      <c r="X28" s="114"/>
      <c r="Y28" s="141"/>
    </row>
    <row r="29" spans="1:25" ht="18" customHeight="1">
      <c r="B29" s="139"/>
      <c r="C29" s="113" t="s">
        <v>380</v>
      </c>
      <c r="U29" s="136"/>
      <c r="V29" s="114" t="s">
        <v>162</v>
      </c>
      <c r="W29" s="114" t="s">
        <v>294</v>
      </c>
      <c r="X29" s="114" t="s">
        <v>162</v>
      </c>
      <c r="Y29" s="141"/>
    </row>
    <row r="30" spans="1:25" ht="18" customHeight="1">
      <c r="B30" s="139"/>
      <c r="C30" s="113" t="s">
        <v>364</v>
      </c>
      <c r="U30" s="136"/>
      <c r="V30" s="123"/>
      <c r="W30" s="123"/>
      <c r="X30" s="123"/>
      <c r="Y30" s="141"/>
    </row>
    <row r="31" spans="1:25" ht="18" customHeight="1">
      <c r="B31" s="139"/>
      <c r="D31" s="113" t="s">
        <v>381</v>
      </c>
      <c r="U31" s="136"/>
      <c r="V31" s="114" t="s">
        <v>162</v>
      </c>
      <c r="W31" s="114" t="s">
        <v>294</v>
      </c>
      <c r="X31" s="114" t="s">
        <v>162</v>
      </c>
      <c r="Y31" s="141"/>
    </row>
    <row r="32" spans="1:25" ht="18" customHeight="1">
      <c r="B32" s="139"/>
      <c r="D32" s="113" t="s">
        <v>382</v>
      </c>
      <c r="U32" s="136"/>
      <c r="V32" s="114" t="s">
        <v>162</v>
      </c>
      <c r="W32" s="114" t="s">
        <v>294</v>
      </c>
      <c r="X32" s="114" t="s">
        <v>162</v>
      </c>
      <c r="Y32" s="141"/>
    </row>
    <row r="33" spans="2:25" ht="18" customHeight="1">
      <c r="B33" s="139"/>
      <c r="C33" s="113" t="s">
        <v>363</v>
      </c>
      <c r="U33" s="136"/>
      <c r="V33" s="114" t="s">
        <v>162</v>
      </c>
      <c r="W33" s="114" t="s">
        <v>294</v>
      </c>
      <c r="X33" s="114" t="s">
        <v>162</v>
      </c>
      <c r="Y33" s="141"/>
    </row>
    <row r="34" spans="2:25" ht="18" customHeight="1">
      <c r="B34" s="139"/>
      <c r="C34" s="113" t="s">
        <v>362</v>
      </c>
      <c r="U34" s="136"/>
      <c r="V34" s="123"/>
      <c r="W34" s="123"/>
      <c r="X34" s="123"/>
      <c r="Y34" s="141"/>
    </row>
    <row r="35" spans="2:25" ht="18" customHeight="1">
      <c r="B35" s="139"/>
      <c r="C35" s="113" t="s">
        <v>361</v>
      </c>
      <c r="U35" s="136"/>
      <c r="V35" s="114" t="s">
        <v>162</v>
      </c>
      <c r="W35" s="114" t="s">
        <v>294</v>
      </c>
      <c r="X35" s="114" t="s">
        <v>162</v>
      </c>
      <c r="Y35" s="141"/>
    </row>
    <row r="36" spans="2:25" ht="18" customHeight="1">
      <c r="B36" s="139"/>
      <c r="C36" s="113" t="s">
        <v>360</v>
      </c>
      <c r="U36" s="136"/>
      <c r="V36" s="123"/>
      <c r="W36" s="123"/>
      <c r="X36" s="123"/>
      <c r="Y36" s="141"/>
    </row>
    <row r="37" spans="2:25" ht="18" customHeight="1">
      <c r="B37" s="139"/>
      <c r="C37" s="113" t="s">
        <v>359</v>
      </c>
      <c r="U37" s="136"/>
      <c r="V37" s="114" t="s">
        <v>162</v>
      </c>
      <c r="W37" s="114" t="s">
        <v>294</v>
      </c>
      <c r="X37" s="114" t="s">
        <v>162</v>
      </c>
      <c r="Y37" s="141"/>
    </row>
    <row r="38" spans="2:25" ht="18" customHeight="1">
      <c r="B38" s="139"/>
      <c r="C38" s="113" t="s">
        <v>313</v>
      </c>
      <c r="U38" s="136"/>
      <c r="V38" s="123"/>
      <c r="W38" s="123"/>
      <c r="X38" s="123"/>
      <c r="Y38" s="141"/>
    </row>
    <row r="39" spans="2:25" ht="18" customHeight="1">
      <c r="B39" s="162"/>
      <c r="C39" s="185" t="s">
        <v>358</v>
      </c>
      <c r="D39" s="185"/>
      <c r="E39" s="185"/>
      <c r="F39" s="185"/>
      <c r="G39" s="185"/>
      <c r="H39" s="185"/>
      <c r="I39" s="185"/>
      <c r="J39" s="185"/>
      <c r="K39" s="185"/>
      <c r="L39" s="185"/>
      <c r="M39" s="185"/>
      <c r="N39" s="185"/>
      <c r="O39" s="185"/>
      <c r="P39" s="185"/>
      <c r="Q39" s="185"/>
      <c r="R39" s="185"/>
      <c r="S39" s="185"/>
      <c r="T39" s="185"/>
      <c r="U39" s="159"/>
      <c r="V39" s="196"/>
      <c r="W39" s="196"/>
      <c r="X39" s="196"/>
      <c r="Y39" s="195"/>
    </row>
    <row r="40" spans="2:25">
      <c r="B40" s="113" t="s">
        <v>301</v>
      </c>
    </row>
    <row r="41" spans="2:25" ht="14.25" customHeight="1">
      <c r="B41" s="113" t="s">
        <v>300</v>
      </c>
    </row>
    <row r="43" spans="2:25" ht="14.25" customHeight="1"/>
    <row r="121" spans="3:7">
      <c r="C121" s="185"/>
      <c r="D121" s="185"/>
      <c r="E121" s="185"/>
      <c r="F121" s="185"/>
      <c r="G121" s="185"/>
    </row>
    <row r="122" spans="3:7">
      <c r="C122" s="184"/>
    </row>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57"/>
  <sheetViews>
    <sheetView showGridLines="0" view="pageBreakPreview" topLeftCell="A4" zoomScale="50" zoomScaleNormal="55" zoomScaleSheetLayoutView="50" workbookViewId="0">
      <selection activeCell="AJ24" sqref="AJ24"/>
    </sheetView>
  </sheetViews>
  <sheetFormatPr defaultColWidth="4.453125" defaultRowHeight="20.25" customHeight="1"/>
  <cols>
    <col min="1" max="1" width="1.36328125" style="34" customWidth="1"/>
    <col min="2" max="56" width="5.6328125" style="34" customWidth="1"/>
    <col min="57" max="16384" width="4.453125" style="34"/>
  </cols>
  <sheetData>
    <row r="1" spans="1:57" s="227" customFormat="1" ht="20.25" customHeight="1">
      <c r="A1" s="216"/>
      <c r="B1" s="216"/>
      <c r="C1" s="228" t="s">
        <v>383</v>
      </c>
      <c r="D1" s="228"/>
      <c r="E1" s="216"/>
      <c r="F1" s="216"/>
      <c r="G1" s="13" t="s">
        <v>2</v>
      </c>
      <c r="H1" s="216"/>
      <c r="I1" s="216"/>
      <c r="J1" s="228"/>
      <c r="K1" s="228"/>
      <c r="L1" s="228"/>
      <c r="M1" s="228"/>
      <c r="N1" s="216"/>
      <c r="O1" s="216"/>
      <c r="P1" s="216"/>
      <c r="Q1" s="216"/>
      <c r="R1" s="216"/>
      <c r="S1" s="216"/>
      <c r="T1" s="216"/>
      <c r="U1" s="216"/>
      <c r="V1" s="216"/>
      <c r="W1" s="216"/>
      <c r="X1" s="216"/>
      <c r="Y1" s="216"/>
      <c r="Z1" s="216"/>
      <c r="AA1" s="216"/>
      <c r="AB1" s="216"/>
      <c r="AC1" s="216"/>
      <c r="AD1" s="216"/>
      <c r="AE1" s="216"/>
      <c r="AF1" s="216"/>
      <c r="AG1" s="216"/>
      <c r="AH1" s="216"/>
      <c r="AI1" s="216"/>
      <c r="AJ1" s="216"/>
      <c r="AK1" s="14" t="s">
        <v>23</v>
      </c>
      <c r="AL1" s="14" t="s">
        <v>24</v>
      </c>
      <c r="AM1" s="605" t="s">
        <v>1</v>
      </c>
      <c r="AN1" s="605"/>
      <c r="AO1" s="605"/>
      <c r="AP1" s="605"/>
      <c r="AQ1" s="605"/>
      <c r="AR1" s="605"/>
      <c r="AS1" s="605"/>
      <c r="AT1" s="605"/>
      <c r="AU1" s="605"/>
      <c r="AV1" s="605"/>
      <c r="AW1" s="605"/>
      <c r="AX1" s="605"/>
      <c r="AY1" s="605"/>
      <c r="AZ1" s="605"/>
      <c r="BA1" s="605"/>
      <c r="BB1" s="15" t="s">
        <v>25</v>
      </c>
      <c r="BC1" s="216"/>
      <c r="BD1" s="216"/>
    </row>
    <row r="2" spans="1:57" s="18" customFormat="1" ht="20.25" customHeight="1">
      <c r="A2" s="16"/>
      <c r="B2" s="16"/>
      <c r="C2" s="16"/>
      <c r="D2" s="13"/>
      <c r="E2" s="16"/>
      <c r="F2" s="16"/>
      <c r="G2" s="16"/>
      <c r="H2" s="13"/>
      <c r="I2" s="14"/>
      <c r="J2" s="14"/>
      <c r="K2" s="14"/>
      <c r="L2" s="14"/>
      <c r="M2" s="14"/>
      <c r="N2" s="16"/>
      <c r="O2" s="16"/>
      <c r="P2" s="16"/>
      <c r="Q2" s="16"/>
      <c r="R2" s="16"/>
      <c r="S2" s="16"/>
      <c r="T2" s="14" t="s">
        <v>26</v>
      </c>
      <c r="U2" s="606">
        <v>6</v>
      </c>
      <c r="V2" s="606"/>
      <c r="W2" s="14" t="s">
        <v>24</v>
      </c>
      <c r="X2" s="607">
        <f>IF(U2=0,"",YEAR(DATE(2018+U2,1,1)))</f>
        <v>2024</v>
      </c>
      <c r="Y2" s="607"/>
      <c r="Z2" s="16" t="s">
        <v>27</v>
      </c>
      <c r="AA2" s="16" t="s">
        <v>28</v>
      </c>
      <c r="AB2" s="606">
        <v>4</v>
      </c>
      <c r="AC2" s="606"/>
      <c r="AD2" s="16" t="s">
        <v>29</v>
      </c>
      <c r="AE2" s="16"/>
      <c r="AF2" s="16"/>
      <c r="AG2" s="16"/>
      <c r="AH2" s="16"/>
      <c r="AI2" s="16"/>
      <c r="AJ2" s="15"/>
      <c r="AK2" s="14" t="s">
        <v>30</v>
      </c>
      <c r="AL2" s="14" t="s">
        <v>24</v>
      </c>
      <c r="AM2" s="606" t="s">
        <v>31</v>
      </c>
      <c r="AN2" s="606"/>
      <c r="AO2" s="606"/>
      <c r="AP2" s="606"/>
      <c r="AQ2" s="606"/>
      <c r="AR2" s="606"/>
      <c r="AS2" s="606"/>
      <c r="AT2" s="606"/>
      <c r="AU2" s="606"/>
      <c r="AV2" s="606"/>
      <c r="AW2" s="606"/>
      <c r="AX2" s="606"/>
      <c r="AY2" s="606"/>
      <c r="AZ2" s="606"/>
      <c r="BA2" s="606"/>
      <c r="BB2" s="15" t="s">
        <v>25</v>
      </c>
      <c r="BC2" s="14"/>
      <c r="BD2" s="14"/>
      <c r="BE2" s="17"/>
    </row>
    <row r="3" spans="1:57" s="18" customFormat="1" ht="20.25" customHeight="1">
      <c r="A3" s="16"/>
      <c r="B3" s="16"/>
      <c r="C3" s="16"/>
      <c r="D3" s="13"/>
      <c r="E3" s="16"/>
      <c r="F3" s="16"/>
      <c r="G3" s="16"/>
      <c r="H3" s="13"/>
      <c r="I3" s="14"/>
      <c r="J3" s="14"/>
      <c r="K3" s="14"/>
      <c r="L3" s="14"/>
      <c r="M3" s="14"/>
      <c r="N3" s="16"/>
      <c r="O3" s="16"/>
      <c r="P3" s="16"/>
      <c r="Q3" s="16"/>
      <c r="R3" s="16"/>
      <c r="S3" s="16"/>
      <c r="T3" s="19"/>
      <c r="U3" s="20"/>
      <c r="V3" s="20"/>
      <c r="W3" s="21"/>
      <c r="X3" s="20"/>
      <c r="Y3" s="20"/>
      <c r="Z3" s="22"/>
      <c r="AA3" s="22"/>
      <c r="AB3" s="20"/>
      <c r="AC3" s="20"/>
      <c r="AD3" s="23"/>
      <c r="AE3" s="16"/>
      <c r="AF3" s="16"/>
      <c r="AG3" s="16"/>
      <c r="AH3" s="16"/>
      <c r="AI3" s="16"/>
      <c r="AJ3" s="15"/>
      <c r="AK3" s="14"/>
      <c r="AL3" s="14"/>
      <c r="AM3" s="94"/>
      <c r="AN3" s="94"/>
      <c r="AO3" s="94"/>
      <c r="AP3" s="94"/>
      <c r="AQ3" s="94"/>
      <c r="AR3" s="94"/>
      <c r="AS3" s="94"/>
      <c r="AT3" s="94"/>
      <c r="AU3" s="94"/>
      <c r="AV3" s="94"/>
      <c r="AW3" s="94"/>
      <c r="AX3" s="94"/>
      <c r="AY3" s="226" t="s">
        <v>32</v>
      </c>
      <c r="AZ3" s="608" t="s">
        <v>33</v>
      </c>
      <c r="BA3" s="608"/>
      <c r="BB3" s="608"/>
      <c r="BC3" s="608"/>
      <c r="BD3" s="14"/>
      <c r="BE3" s="17"/>
    </row>
    <row r="4" spans="1:57" s="18" customFormat="1" ht="20.25" customHeight="1">
      <c r="A4" s="16"/>
      <c r="B4" s="224"/>
      <c r="C4" s="224"/>
      <c r="D4" s="224"/>
      <c r="E4" s="224"/>
      <c r="F4" s="224"/>
      <c r="G4" s="224"/>
      <c r="H4" s="224"/>
      <c r="I4" s="224"/>
      <c r="J4" s="24"/>
      <c r="K4" s="25"/>
      <c r="L4" s="25"/>
      <c r="M4" s="25"/>
      <c r="N4" s="25"/>
      <c r="O4" s="25"/>
      <c r="P4" s="26"/>
      <c r="Q4" s="25"/>
      <c r="R4" s="25"/>
      <c r="S4" s="16"/>
      <c r="T4" s="16"/>
      <c r="U4" s="16"/>
      <c r="V4" s="16"/>
      <c r="W4" s="16"/>
      <c r="X4" s="16"/>
      <c r="Y4" s="16"/>
      <c r="Z4" s="22"/>
      <c r="AA4" s="22"/>
      <c r="AB4" s="20"/>
      <c r="AC4" s="20"/>
      <c r="AD4" s="23"/>
      <c r="AE4" s="16"/>
      <c r="AF4" s="16"/>
      <c r="AG4" s="16"/>
      <c r="AH4" s="16"/>
      <c r="AI4" s="16"/>
      <c r="AJ4" s="15"/>
      <c r="AK4" s="14"/>
      <c r="AL4" s="14"/>
      <c r="AM4" s="94"/>
      <c r="AN4" s="94"/>
      <c r="AO4" s="94"/>
      <c r="AP4" s="94"/>
      <c r="AQ4" s="94"/>
      <c r="AR4" s="94"/>
      <c r="AS4" s="94"/>
      <c r="AT4" s="94"/>
      <c r="AU4" s="94"/>
      <c r="AV4" s="94"/>
      <c r="AW4" s="94"/>
      <c r="AX4" s="94"/>
      <c r="AY4" s="226" t="s">
        <v>34</v>
      </c>
      <c r="AZ4" s="608" t="s">
        <v>35</v>
      </c>
      <c r="BA4" s="608"/>
      <c r="BB4" s="608"/>
      <c r="BC4" s="608"/>
      <c r="BD4" s="14"/>
      <c r="BE4" s="17"/>
    </row>
    <row r="5" spans="1:57" s="18" customFormat="1" ht="20.25" customHeight="1">
      <c r="A5" s="16"/>
      <c r="B5" s="222"/>
      <c r="C5" s="222"/>
      <c r="D5" s="222"/>
      <c r="E5" s="222"/>
      <c r="F5" s="222"/>
      <c r="G5" s="222"/>
      <c r="H5" s="222"/>
      <c r="I5" s="222"/>
      <c r="J5" s="25"/>
      <c r="K5" s="27"/>
      <c r="L5" s="225"/>
      <c r="M5" s="225"/>
      <c r="N5" s="225"/>
      <c r="O5" s="225"/>
      <c r="P5" s="222"/>
      <c r="Q5" s="224"/>
      <c r="R5" s="224"/>
      <c r="S5" s="216"/>
      <c r="T5" s="16"/>
      <c r="U5" s="16"/>
      <c r="V5" s="16"/>
      <c r="W5" s="16"/>
      <c r="X5" s="16"/>
      <c r="Y5" s="16"/>
      <c r="Z5" s="22"/>
      <c r="AA5" s="22"/>
      <c r="AB5" s="20"/>
      <c r="AC5" s="20"/>
      <c r="AD5" s="216"/>
      <c r="AE5" s="216"/>
      <c r="AF5" s="216"/>
      <c r="AG5" s="216"/>
      <c r="AH5" s="16"/>
      <c r="AI5" s="16"/>
      <c r="AJ5" s="216" t="s">
        <v>36</v>
      </c>
      <c r="AK5" s="216"/>
      <c r="AL5" s="216"/>
      <c r="AM5" s="216"/>
      <c r="AN5" s="216"/>
      <c r="AO5" s="216"/>
      <c r="AP5" s="216"/>
      <c r="AQ5" s="216"/>
      <c r="AR5" s="224"/>
      <c r="AS5" s="224"/>
      <c r="AT5" s="28"/>
      <c r="AU5" s="216"/>
      <c r="AV5" s="599">
        <v>40</v>
      </c>
      <c r="AW5" s="600"/>
      <c r="AX5" s="28" t="s">
        <v>37</v>
      </c>
      <c r="AY5" s="216"/>
      <c r="AZ5" s="601">
        <v>160</v>
      </c>
      <c r="BA5" s="602"/>
      <c r="BB5" s="28" t="s">
        <v>38</v>
      </c>
      <c r="BC5" s="216"/>
      <c r="BD5" s="16"/>
      <c r="BE5" s="17"/>
    </row>
    <row r="6" spans="1:57" s="18" customFormat="1" ht="20.25" customHeight="1">
      <c r="A6" s="16"/>
      <c r="B6" s="222"/>
      <c r="C6" s="222"/>
      <c r="D6" s="222"/>
      <c r="E6" s="222"/>
      <c r="F6" s="222"/>
      <c r="G6" s="222"/>
      <c r="H6" s="222"/>
      <c r="I6" s="222"/>
      <c r="J6" s="25"/>
      <c r="K6" s="27"/>
      <c r="L6" s="225"/>
      <c r="M6" s="225"/>
      <c r="N6" s="225"/>
      <c r="O6" s="225"/>
      <c r="P6" s="222"/>
      <c r="Q6" s="224"/>
      <c r="R6" s="224"/>
      <c r="S6" s="216"/>
      <c r="T6" s="16"/>
      <c r="U6" s="16"/>
      <c r="V6" s="16"/>
      <c r="W6" s="16"/>
      <c r="X6" s="16"/>
      <c r="Y6" s="16"/>
      <c r="Z6" s="22"/>
      <c r="AA6" s="22"/>
      <c r="AB6" s="20"/>
      <c r="AC6" s="20"/>
      <c r="AD6" s="216"/>
      <c r="AE6" s="216"/>
      <c r="AF6" s="216"/>
      <c r="AG6" s="216"/>
      <c r="AH6" s="16"/>
      <c r="AI6" s="16"/>
      <c r="AJ6" s="216"/>
      <c r="AK6" s="216"/>
      <c r="AL6" s="216"/>
      <c r="AM6" s="216"/>
      <c r="AN6" s="216"/>
      <c r="AO6" s="216"/>
      <c r="AP6" s="216"/>
      <c r="AQ6" s="216" t="s">
        <v>39</v>
      </c>
      <c r="AR6" s="216"/>
      <c r="AS6" s="217"/>
      <c r="AT6" s="217"/>
      <c r="AU6" s="217"/>
      <c r="AV6" s="216"/>
      <c r="AW6" s="216"/>
      <c r="AX6" s="218"/>
      <c r="AY6" s="216"/>
      <c r="AZ6" s="599">
        <v>100</v>
      </c>
      <c r="BA6" s="600"/>
      <c r="BB6" s="28" t="s">
        <v>40</v>
      </c>
      <c r="BC6" s="216"/>
      <c r="BD6" s="16"/>
      <c r="BE6" s="17"/>
    </row>
    <row r="7" spans="1:57" s="18" customFormat="1" ht="20.25" customHeight="1">
      <c r="A7" s="16"/>
      <c r="B7" s="222"/>
      <c r="C7" s="222"/>
      <c r="D7" s="222"/>
      <c r="E7" s="222"/>
      <c r="F7" s="222"/>
      <c r="G7" s="222"/>
      <c r="H7" s="222"/>
      <c r="I7" s="222"/>
      <c r="J7" s="222"/>
      <c r="K7" s="223"/>
      <c r="L7" s="223"/>
      <c r="M7" s="223"/>
      <c r="N7" s="222"/>
      <c r="O7" s="221"/>
      <c r="P7" s="220"/>
      <c r="Q7" s="220"/>
      <c r="R7" s="219"/>
      <c r="S7" s="217"/>
      <c r="T7" s="16"/>
      <c r="U7" s="16"/>
      <c r="V7" s="16"/>
      <c r="W7" s="16"/>
      <c r="X7" s="16"/>
      <c r="Y7" s="16"/>
      <c r="Z7" s="22"/>
      <c r="AA7" s="22"/>
      <c r="AB7" s="20"/>
      <c r="AC7" s="20"/>
      <c r="AD7" s="28"/>
      <c r="AE7" s="216"/>
      <c r="AF7" s="216"/>
      <c r="AG7" s="216"/>
      <c r="AH7" s="16"/>
      <c r="AI7" s="16"/>
      <c r="AJ7" s="16"/>
      <c r="AK7" s="16"/>
      <c r="AL7" s="216"/>
      <c r="AM7" s="216"/>
      <c r="AN7" s="29"/>
      <c r="AO7" s="218"/>
      <c r="AP7" s="218"/>
      <c r="AQ7" s="217"/>
      <c r="AR7" s="217"/>
      <c r="AS7" s="217"/>
      <c r="AT7" s="217"/>
      <c r="AU7" s="217"/>
      <c r="AV7" s="217"/>
      <c r="AW7" s="216" t="s">
        <v>41</v>
      </c>
      <c r="AX7" s="216"/>
      <c r="AY7" s="216"/>
      <c r="AZ7" s="603">
        <f>DAY(EOMONTH(DATE(X2,AB2,1),0))</f>
        <v>30</v>
      </c>
      <c r="BA7" s="604"/>
      <c r="BB7" s="28" t="s">
        <v>42</v>
      </c>
      <c r="BC7" s="16"/>
      <c r="BD7" s="16"/>
      <c r="BE7" s="17"/>
    </row>
    <row r="8" spans="1:57" ht="5.15" customHeight="1" thickBot="1">
      <c r="A8" s="30"/>
      <c r="B8" s="30"/>
      <c r="C8" s="31"/>
      <c r="D8" s="31"/>
      <c r="E8" s="30"/>
      <c r="F8" s="30"/>
      <c r="G8" s="30"/>
      <c r="H8" s="30"/>
      <c r="I8" s="30"/>
      <c r="J8" s="30"/>
      <c r="K8" s="30"/>
      <c r="L8" s="30"/>
      <c r="M8" s="30"/>
      <c r="N8" s="30"/>
      <c r="O8" s="30"/>
      <c r="P8" s="30"/>
      <c r="Q8" s="30"/>
      <c r="R8" s="30"/>
      <c r="S8" s="31"/>
      <c r="T8" s="30"/>
      <c r="U8" s="30"/>
      <c r="V8" s="30"/>
      <c r="W8" s="30"/>
      <c r="X8" s="30"/>
      <c r="Y8" s="30"/>
      <c r="Z8" s="30"/>
      <c r="AA8" s="30"/>
      <c r="AB8" s="30"/>
      <c r="AC8" s="30"/>
      <c r="AD8" s="30"/>
      <c r="AE8" s="30"/>
      <c r="AF8" s="30"/>
      <c r="AG8" s="30"/>
      <c r="AH8" s="30"/>
      <c r="AI8" s="30"/>
      <c r="AJ8" s="31"/>
      <c r="AK8" s="30"/>
      <c r="AL8" s="30"/>
      <c r="AM8" s="30"/>
      <c r="AN8" s="30"/>
      <c r="AO8" s="30"/>
      <c r="AP8" s="30"/>
      <c r="AQ8" s="30"/>
      <c r="AR8" s="30"/>
      <c r="AS8" s="30"/>
      <c r="AT8" s="30"/>
      <c r="AU8" s="30"/>
      <c r="AV8" s="30"/>
      <c r="AW8" s="30"/>
      <c r="AX8" s="30"/>
      <c r="AY8" s="30"/>
      <c r="AZ8" s="30"/>
      <c r="BA8" s="30"/>
      <c r="BB8" s="30"/>
      <c r="BC8" s="32"/>
      <c r="BD8" s="32"/>
      <c r="BE8" s="33"/>
    </row>
    <row r="9" spans="1:57" ht="20.25" customHeight="1" thickBot="1">
      <c r="A9" s="30"/>
      <c r="B9" s="577" t="s">
        <v>43</v>
      </c>
      <c r="C9" s="580" t="s">
        <v>44</v>
      </c>
      <c r="D9" s="581"/>
      <c r="E9" s="586" t="s">
        <v>45</v>
      </c>
      <c r="F9" s="581"/>
      <c r="G9" s="586" t="s">
        <v>46</v>
      </c>
      <c r="H9" s="580"/>
      <c r="I9" s="580"/>
      <c r="J9" s="580"/>
      <c r="K9" s="581"/>
      <c r="L9" s="586" t="s">
        <v>47</v>
      </c>
      <c r="M9" s="580"/>
      <c r="N9" s="580"/>
      <c r="O9" s="589"/>
      <c r="P9" s="592" t="s">
        <v>48</v>
      </c>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62" t="str">
        <f>IF(AZ3="４週","(10)1～4週目の勤務時間数合計","(10)1か月の勤務時間数合計")</f>
        <v>(10)1～4週目の勤務時間数合計</v>
      </c>
      <c r="AV9" s="563"/>
      <c r="AW9" s="562" t="s">
        <v>49</v>
      </c>
      <c r="AX9" s="563"/>
      <c r="AY9" s="594" t="s">
        <v>50</v>
      </c>
      <c r="AZ9" s="594"/>
      <c r="BA9" s="594"/>
      <c r="BB9" s="594"/>
      <c r="BC9" s="594"/>
      <c r="BD9" s="594"/>
    </row>
    <row r="10" spans="1:57" ht="20.25" customHeight="1" thickBot="1">
      <c r="A10" s="30"/>
      <c r="B10" s="578"/>
      <c r="C10" s="582"/>
      <c r="D10" s="583"/>
      <c r="E10" s="587"/>
      <c r="F10" s="583"/>
      <c r="G10" s="587"/>
      <c r="H10" s="582"/>
      <c r="I10" s="582"/>
      <c r="J10" s="582"/>
      <c r="K10" s="583"/>
      <c r="L10" s="587"/>
      <c r="M10" s="582"/>
      <c r="N10" s="582"/>
      <c r="O10" s="590"/>
      <c r="P10" s="596" t="s">
        <v>51</v>
      </c>
      <c r="Q10" s="597"/>
      <c r="R10" s="597"/>
      <c r="S10" s="597"/>
      <c r="T10" s="597"/>
      <c r="U10" s="597"/>
      <c r="V10" s="598"/>
      <c r="W10" s="596" t="s">
        <v>52</v>
      </c>
      <c r="X10" s="597"/>
      <c r="Y10" s="597"/>
      <c r="Z10" s="597"/>
      <c r="AA10" s="597"/>
      <c r="AB10" s="597"/>
      <c r="AC10" s="598"/>
      <c r="AD10" s="596" t="s">
        <v>53</v>
      </c>
      <c r="AE10" s="597"/>
      <c r="AF10" s="597"/>
      <c r="AG10" s="597"/>
      <c r="AH10" s="597"/>
      <c r="AI10" s="597"/>
      <c r="AJ10" s="598"/>
      <c r="AK10" s="596" t="s">
        <v>54</v>
      </c>
      <c r="AL10" s="597"/>
      <c r="AM10" s="597"/>
      <c r="AN10" s="597"/>
      <c r="AO10" s="597"/>
      <c r="AP10" s="597"/>
      <c r="AQ10" s="598"/>
      <c r="AR10" s="596" t="s">
        <v>55</v>
      </c>
      <c r="AS10" s="597"/>
      <c r="AT10" s="598"/>
      <c r="AU10" s="564"/>
      <c r="AV10" s="565"/>
      <c r="AW10" s="564"/>
      <c r="AX10" s="565"/>
      <c r="AY10" s="594"/>
      <c r="AZ10" s="594"/>
      <c r="BA10" s="594"/>
      <c r="BB10" s="594"/>
      <c r="BC10" s="594"/>
      <c r="BD10" s="594"/>
    </row>
    <row r="11" spans="1:57" ht="20.25" customHeight="1" thickBot="1">
      <c r="A11" s="30"/>
      <c r="B11" s="578"/>
      <c r="C11" s="582"/>
      <c r="D11" s="583"/>
      <c r="E11" s="587"/>
      <c r="F11" s="583"/>
      <c r="G11" s="587"/>
      <c r="H11" s="582"/>
      <c r="I11" s="582"/>
      <c r="J11" s="582"/>
      <c r="K11" s="583"/>
      <c r="L11" s="587"/>
      <c r="M11" s="582"/>
      <c r="N11" s="582"/>
      <c r="O11" s="590"/>
      <c r="P11" s="35">
        <f>DAY(DATE($X$2,$AB$2,1))</f>
        <v>1</v>
      </c>
      <c r="Q11" s="36">
        <f>DAY(DATE($X$2,$AB$2,2))</f>
        <v>2</v>
      </c>
      <c r="R11" s="36">
        <f>DAY(DATE($X$2,$AB$2,3))</f>
        <v>3</v>
      </c>
      <c r="S11" s="36">
        <f>DAY(DATE($X$2,$AB$2,4))</f>
        <v>4</v>
      </c>
      <c r="T11" s="36">
        <f>DAY(DATE($X$2,$AB$2,5))</f>
        <v>5</v>
      </c>
      <c r="U11" s="36">
        <f>DAY(DATE($X$2,$AB$2,6))</f>
        <v>6</v>
      </c>
      <c r="V11" s="37">
        <f>DAY(DATE($X$2,$AB$2,7))</f>
        <v>7</v>
      </c>
      <c r="W11" s="35">
        <f>DAY(DATE($X$2,$AB$2,8))</f>
        <v>8</v>
      </c>
      <c r="X11" s="36">
        <f>DAY(DATE($X$2,$AB$2,9))</f>
        <v>9</v>
      </c>
      <c r="Y11" s="36">
        <f>DAY(DATE($X$2,$AB$2,10))</f>
        <v>10</v>
      </c>
      <c r="Z11" s="36">
        <f>DAY(DATE($X$2,$AB$2,11))</f>
        <v>11</v>
      </c>
      <c r="AA11" s="36">
        <f>DAY(DATE($X$2,$AB$2,12))</f>
        <v>12</v>
      </c>
      <c r="AB11" s="36">
        <f>DAY(DATE($X$2,$AB$2,13))</f>
        <v>13</v>
      </c>
      <c r="AC11" s="37">
        <f>DAY(DATE($X$2,$AB$2,14))</f>
        <v>14</v>
      </c>
      <c r="AD11" s="35">
        <f>DAY(DATE($X$2,$AB$2,15))</f>
        <v>15</v>
      </c>
      <c r="AE11" s="36">
        <f>DAY(DATE($X$2,$AB$2,16))</f>
        <v>16</v>
      </c>
      <c r="AF11" s="36">
        <f>DAY(DATE($X$2,$AB$2,17))</f>
        <v>17</v>
      </c>
      <c r="AG11" s="36">
        <f>DAY(DATE($X$2,$AB$2,18))</f>
        <v>18</v>
      </c>
      <c r="AH11" s="36">
        <f>DAY(DATE($X$2,$AB$2,19))</f>
        <v>19</v>
      </c>
      <c r="AI11" s="36">
        <f>DAY(DATE($X$2,$AB$2,20))</f>
        <v>20</v>
      </c>
      <c r="AJ11" s="37">
        <f>DAY(DATE($X$2,$AB$2,21))</f>
        <v>21</v>
      </c>
      <c r="AK11" s="35">
        <f>DAY(DATE($X$2,$AB$2,22))</f>
        <v>22</v>
      </c>
      <c r="AL11" s="36">
        <f>DAY(DATE($X$2,$AB$2,23))</f>
        <v>23</v>
      </c>
      <c r="AM11" s="36">
        <f>DAY(DATE($X$2,$AB$2,24))</f>
        <v>24</v>
      </c>
      <c r="AN11" s="36">
        <f>DAY(DATE($X$2,$AB$2,25))</f>
        <v>25</v>
      </c>
      <c r="AO11" s="36">
        <f>DAY(DATE($X$2,$AB$2,26))</f>
        <v>26</v>
      </c>
      <c r="AP11" s="36">
        <f>DAY(DATE($X$2,$AB$2,27))</f>
        <v>27</v>
      </c>
      <c r="AQ11" s="37">
        <f>DAY(DATE($X$2,$AB$2,28))</f>
        <v>28</v>
      </c>
      <c r="AR11" s="35" t="str">
        <f>IF(AZ3="暦月",IF(DAY(DATE($X$2,$AB$2,29))=29,29,""),"")</f>
        <v/>
      </c>
      <c r="AS11" s="36" t="str">
        <f>IF(AZ3="暦月",IF(DAY(DATE($X$2,$AB$2,30))=30,30,""),"")</f>
        <v/>
      </c>
      <c r="AT11" s="37" t="str">
        <f>IF(AZ3="暦月",IF(DAY(DATE($X$2,$AB$2,31))=31,31,""),"")</f>
        <v/>
      </c>
      <c r="AU11" s="564"/>
      <c r="AV11" s="565"/>
      <c r="AW11" s="564"/>
      <c r="AX11" s="565"/>
      <c r="AY11" s="594"/>
      <c r="AZ11" s="594"/>
      <c r="BA11" s="594"/>
      <c r="BB11" s="594"/>
      <c r="BC11" s="594"/>
      <c r="BD11" s="594"/>
    </row>
    <row r="12" spans="1:57" ht="20.25" hidden="1" customHeight="1" thickBot="1">
      <c r="A12" s="30"/>
      <c r="B12" s="578"/>
      <c r="C12" s="582"/>
      <c r="D12" s="583"/>
      <c r="E12" s="587"/>
      <c r="F12" s="583"/>
      <c r="G12" s="587"/>
      <c r="H12" s="582"/>
      <c r="I12" s="582"/>
      <c r="J12" s="582"/>
      <c r="K12" s="583"/>
      <c r="L12" s="587"/>
      <c r="M12" s="582"/>
      <c r="N12" s="582"/>
      <c r="O12" s="590"/>
      <c r="P12" s="35">
        <f>WEEKDAY(DATE($X$2,$AB$2,1))</f>
        <v>2</v>
      </c>
      <c r="Q12" s="36">
        <f>WEEKDAY(DATE($X$2,$AB$2,2))</f>
        <v>3</v>
      </c>
      <c r="R12" s="36">
        <f>WEEKDAY(DATE($X$2,$AB$2,3))</f>
        <v>4</v>
      </c>
      <c r="S12" s="36">
        <f>WEEKDAY(DATE($X$2,$AB$2,4))</f>
        <v>5</v>
      </c>
      <c r="T12" s="36">
        <f>WEEKDAY(DATE($X$2,$AB$2,5))</f>
        <v>6</v>
      </c>
      <c r="U12" s="36">
        <f>WEEKDAY(DATE($X$2,$AB$2,6))</f>
        <v>7</v>
      </c>
      <c r="V12" s="37">
        <f>WEEKDAY(DATE($X$2,$AB$2,7))</f>
        <v>1</v>
      </c>
      <c r="W12" s="35">
        <f>WEEKDAY(DATE($X$2,$AB$2,8))</f>
        <v>2</v>
      </c>
      <c r="X12" s="36">
        <f>WEEKDAY(DATE($X$2,$AB$2,9))</f>
        <v>3</v>
      </c>
      <c r="Y12" s="36">
        <f>WEEKDAY(DATE($X$2,$AB$2,10))</f>
        <v>4</v>
      </c>
      <c r="Z12" s="36">
        <f>WEEKDAY(DATE($X$2,$AB$2,11))</f>
        <v>5</v>
      </c>
      <c r="AA12" s="36">
        <f>WEEKDAY(DATE($X$2,$AB$2,12))</f>
        <v>6</v>
      </c>
      <c r="AB12" s="36">
        <f>WEEKDAY(DATE($X$2,$AB$2,13))</f>
        <v>7</v>
      </c>
      <c r="AC12" s="37">
        <f>WEEKDAY(DATE($X$2,$AB$2,14))</f>
        <v>1</v>
      </c>
      <c r="AD12" s="35">
        <f>WEEKDAY(DATE($X$2,$AB$2,15))</f>
        <v>2</v>
      </c>
      <c r="AE12" s="36">
        <f>WEEKDAY(DATE($X$2,$AB$2,16))</f>
        <v>3</v>
      </c>
      <c r="AF12" s="36">
        <f>WEEKDAY(DATE($X$2,$AB$2,17))</f>
        <v>4</v>
      </c>
      <c r="AG12" s="36">
        <f>WEEKDAY(DATE($X$2,$AB$2,18))</f>
        <v>5</v>
      </c>
      <c r="AH12" s="36">
        <f>WEEKDAY(DATE($X$2,$AB$2,19))</f>
        <v>6</v>
      </c>
      <c r="AI12" s="36">
        <f>WEEKDAY(DATE($X$2,$AB$2,20))</f>
        <v>7</v>
      </c>
      <c r="AJ12" s="37">
        <f>WEEKDAY(DATE($X$2,$AB$2,21))</f>
        <v>1</v>
      </c>
      <c r="AK12" s="35">
        <f>WEEKDAY(DATE($X$2,$AB$2,22))</f>
        <v>2</v>
      </c>
      <c r="AL12" s="36">
        <f>WEEKDAY(DATE($X$2,$AB$2,23))</f>
        <v>3</v>
      </c>
      <c r="AM12" s="36">
        <f>WEEKDAY(DATE($X$2,$AB$2,24))</f>
        <v>4</v>
      </c>
      <c r="AN12" s="36">
        <f>WEEKDAY(DATE($X$2,$AB$2,25))</f>
        <v>5</v>
      </c>
      <c r="AO12" s="36">
        <f>WEEKDAY(DATE($X$2,$AB$2,26))</f>
        <v>6</v>
      </c>
      <c r="AP12" s="36">
        <f>WEEKDAY(DATE($X$2,$AB$2,27))</f>
        <v>7</v>
      </c>
      <c r="AQ12" s="37">
        <f>WEEKDAY(DATE($X$2,$AB$2,28))</f>
        <v>1</v>
      </c>
      <c r="AR12" s="35">
        <f>IF(AR11=29,WEEKDAY(DATE($X$2,$AB$2,29)),0)</f>
        <v>0</v>
      </c>
      <c r="AS12" s="36">
        <f>IF(AS11=30,WEEKDAY(DATE($X$2,$AB$2,30)),0)</f>
        <v>0</v>
      </c>
      <c r="AT12" s="37">
        <f>IF(AT11=31,WEEKDAY(DATE($X$2,$AB$2,31)),0)</f>
        <v>0</v>
      </c>
      <c r="AU12" s="566"/>
      <c r="AV12" s="567"/>
      <c r="AW12" s="566"/>
      <c r="AX12" s="567"/>
      <c r="AY12" s="595"/>
      <c r="AZ12" s="595"/>
      <c r="BA12" s="595"/>
      <c r="BB12" s="595"/>
      <c r="BC12" s="595"/>
      <c r="BD12" s="595"/>
    </row>
    <row r="13" spans="1:57" ht="20.25" customHeight="1" thickBot="1">
      <c r="A13" s="30"/>
      <c r="B13" s="579"/>
      <c r="C13" s="584"/>
      <c r="D13" s="585"/>
      <c r="E13" s="588"/>
      <c r="F13" s="585"/>
      <c r="G13" s="588"/>
      <c r="H13" s="584"/>
      <c r="I13" s="584"/>
      <c r="J13" s="584"/>
      <c r="K13" s="585"/>
      <c r="L13" s="588"/>
      <c r="M13" s="584"/>
      <c r="N13" s="584"/>
      <c r="O13" s="591"/>
      <c r="P13" s="38" t="str">
        <f t="shared" ref="P13:AQ13" si="0">IF(P12=1,"日",IF(P12=2,"月",IF(P12=3,"火",IF(P12=4,"水",IF(P12=5,"木",IF(P12=6,"金","土"))))))</f>
        <v>月</v>
      </c>
      <c r="Q13" s="39" t="str">
        <f t="shared" si="0"/>
        <v>火</v>
      </c>
      <c r="R13" s="39" t="str">
        <f t="shared" si="0"/>
        <v>水</v>
      </c>
      <c r="S13" s="39" t="str">
        <f t="shared" si="0"/>
        <v>木</v>
      </c>
      <c r="T13" s="39" t="str">
        <f t="shared" si="0"/>
        <v>金</v>
      </c>
      <c r="U13" s="39" t="str">
        <f t="shared" si="0"/>
        <v>土</v>
      </c>
      <c r="V13" s="40" t="str">
        <f t="shared" si="0"/>
        <v>日</v>
      </c>
      <c r="W13" s="38" t="str">
        <f t="shared" si="0"/>
        <v>月</v>
      </c>
      <c r="X13" s="39" t="str">
        <f t="shared" si="0"/>
        <v>火</v>
      </c>
      <c r="Y13" s="39" t="str">
        <f t="shared" si="0"/>
        <v>水</v>
      </c>
      <c r="Z13" s="39" t="str">
        <f t="shared" si="0"/>
        <v>木</v>
      </c>
      <c r="AA13" s="39" t="str">
        <f t="shared" si="0"/>
        <v>金</v>
      </c>
      <c r="AB13" s="39" t="str">
        <f t="shared" si="0"/>
        <v>土</v>
      </c>
      <c r="AC13" s="40" t="str">
        <f t="shared" si="0"/>
        <v>日</v>
      </c>
      <c r="AD13" s="38" t="str">
        <f t="shared" si="0"/>
        <v>月</v>
      </c>
      <c r="AE13" s="39" t="str">
        <f t="shared" si="0"/>
        <v>火</v>
      </c>
      <c r="AF13" s="39" t="str">
        <f t="shared" si="0"/>
        <v>水</v>
      </c>
      <c r="AG13" s="39" t="str">
        <f t="shared" si="0"/>
        <v>木</v>
      </c>
      <c r="AH13" s="39" t="str">
        <f t="shared" si="0"/>
        <v>金</v>
      </c>
      <c r="AI13" s="39" t="str">
        <f t="shared" si="0"/>
        <v>土</v>
      </c>
      <c r="AJ13" s="40" t="str">
        <f t="shared" si="0"/>
        <v>日</v>
      </c>
      <c r="AK13" s="38" t="str">
        <f t="shared" si="0"/>
        <v>月</v>
      </c>
      <c r="AL13" s="39" t="str">
        <f t="shared" si="0"/>
        <v>火</v>
      </c>
      <c r="AM13" s="39" t="str">
        <f t="shared" si="0"/>
        <v>水</v>
      </c>
      <c r="AN13" s="39" t="str">
        <f t="shared" si="0"/>
        <v>木</v>
      </c>
      <c r="AO13" s="39" t="str">
        <f t="shared" si="0"/>
        <v>金</v>
      </c>
      <c r="AP13" s="39" t="str">
        <f t="shared" si="0"/>
        <v>土</v>
      </c>
      <c r="AQ13" s="40" t="str">
        <f t="shared" si="0"/>
        <v>日</v>
      </c>
      <c r="AR13" s="39" t="str">
        <f>IF(AR12=1,"日",IF(AR12=2,"月",IF(AR12=3,"火",IF(AR12=4,"水",IF(AR12=5,"木",IF(AR12=6,"金",IF(AR12=0,"","土")))))))</f>
        <v/>
      </c>
      <c r="AS13" s="39" t="str">
        <f>IF(AS12=1,"日",IF(AS12=2,"月",IF(AS12=3,"火",IF(AS12=4,"水",IF(AS12=5,"木",IF(AS12=6,"金",IF(AS12=0,"","土")))))))</f>
        <v/>
      </c>
      <c r="AT13" s="39" t="str">
        <f>IF(AT12=1,"日",IF(AT12=2,"月",IF(AT12=3,"火",IF(AT12=4,"水",IF(AT12=5,"木",IF(AT12=6,"金",IF(AT12=0,"","土")))))))</f>
        <v/>
      </c>
      <c r="AU13" s="568"/>
      <c r="AV13" s="569"/>
      <c r="AW13" s="568"/>
      <c r="AX13" s="569"/>
      <c r="AY13" s="595"/>
      <c r="AZ13" s="595"/>
      <c r="BA13" s="595"/>
      <c r="BB13" s="595"/>
      <c r="BC13" s="595"/>
      <c r="BD13" s="595"/>
    </row>
    <row r="14" spans="1:57" ht="40" customHeight="1">
      <c r="A14" s="30"/>
      <c r="B14" s="215">
        <v>1</v>
      </c>
      <c r="C14" s="573" t="s">
        <v>56</v>
      </c>
      <c r="D14" s="574"/>
      <c r="E14" s="575" t="s">
        <v>57</v>
      </c>
      <c r="F14" s="576"/>
      <c r="G14" s="552" t="s">
        <v>58</v>
      </c>
      <c r="H14" s="553"/>
      <c r="I14" s="553"/>
      <c r="J14" s="553"/>
      <c r="K14" s="554"/>
      <c r="L14" s="555" t="s">
        <v>59</v>
      </c>
      <c r="M14" s="556"/>
      <c r="N14" s="556"/>
      <c r="O14" s="557"/>
      <c r="P14" s="214">
        <v>8</v>
      </c>
      <c r="Q14" s="213">
        <v>8</v>
      </c>
      <c r="R14" s="213"/>
      <c r="S14" s="213"/>
      <c r="T14" s="213">
        <v>8</v>
      </c>
      <c r="U14" s="213">
        <v>8</v>
      </c>
      <c r="V14" s="212">
        <v>8</v>
      </c>
      <c r="W14" s="214">
        <v>8</v>
      </c>
      <c r="X14" s="213">
        <v>8</v>
      </c>
      <c r="Y14" s="213"/>
      <c r="Z14" s="213"/>
      <c r="AA14" s="213">
        <v>8</v>
      </c>
      <c r="AB14" s="213">
        <v>8</v>
      </c>
      <c r="AC14" s="212">
        <v>8</v>
      </c>
      <c r="AD14" s="214">
        <v>8</v>
      </c>
      <c r="AE14" s="213">
        <v>8</v>
      </c>
      <c r="AF14" s="213"/>
      <c r="AG14" s="213"/>
      <c r="AH14" s="213">
        <v>8</v>
      </c>
      <c r="AI14" s="213">
        <v>8</v>
      </c>
      <c r="AJ14" s="212">
        <v>8</v>
      </c>
      <c r="AK14" s="214">
        <v>8</v>
      </c>
      <c r="AL14" s="213">
        <v>8</v>
      </c>
      <c r="AM14" s="213"/>
      <c r="AN14" s="213"/>
      <c r="AO14" s="213">
        <v>8</v>
      </c>
      <c r="AP14" s="213">
        <v>8</v>
      </c>
      <c r="AQ14" s="212">
        <v>8</v>
      </c>
      <c r="AR14" s="214"/>
      <c r="AS14" s="213"/>
      <c r="AT14" s="212"/>
      <c r="AU14" s="558">
        <f t="shared" ref="AU14:AU31" si="1">IF($AZ$3="４週",SUM(P14:AQ14),IF($AZ$3="暦月",SUM(P14:AT14),""))</f>
        <v>160</v>
      </c>
      <c r="AV14" s="559"/>
      <c r="AW14" s="560">
        <f t="shared" ref="AW14:AW31" si="2">IF($AZ$3="４週",AU14/4,IF($AZ$3="暦月",AU14/($AZ$7/7),""))</f>
        <v>40</v>
      </c>
      <c r="AX14" s="561"/>
      <c r="AY14" s="570"/>
      <c r="AZ14" s="571"/>
      <c r="BA14" s="571"/>
      <c r="BB14" s="571"/>
      <c r="BC14" s="571"/>
      <c r="BD14" s="572"/>
    </row>
    <row r="15" spans="1:57" ht="40" customHeight="1">
      <c r="A15" s="30"/>
      <c r="B15" s="211">
        <f t="shared" ref="B15:B31" si="3">B14+1</f>
        <v>2</v>
      </c>
      <c r="C15" s="535" t="s">
        <v>60</v>
      </c>
      <c r="D15" s="536"/>
      <c r="E15" s="537" t="s">
        <v>57</v>
      </c>
      <c r="F15" s="538"/>
      <c r="G15" s="544" t="s">
        <v>58</v>
      </c>
      <c r="H15" s="545"/>
      <c r="I15" s="545"/>
      <c r="J15" s="545"/>
      <c r="K15" s="546"/>
      <c r="L15" s="547" t="s">
        <v>61</v>
      </c>
      <c r="M15" s="548"/>
      <c r="N15" s="548"/>
      <c r="O15" s="549"/>
      <c r="P15" s="210">
        <v>8</v>
      </c>
      <c r="Q15" s="209">
        <v>8</v>
      </c>
      <c r="R15" s="209"/>
      <c r="S15" s="209"/>
      <c r="T15" s="209">
        <v>8</v>
      </c>
      <c r="U15" s="209">
        <v>8</v>
      </c>
      <c r="V15" s="208">
        <v>8</v>
      </c>
      <c r="W15" s="210">
        <v>8</v>
      </c>
      <c r="X15" s="209">
        <v>8</v>
      </c>
      <c r="Y15" s="209"/>
      <c r="Z15" s="209"/>
      <c r="AA15" s="209">
        <v>8</v>
      </c>
      <c r="AB15" s="209">
        <v>8</v>
      </c>
      <c r="AC15" s="208">
        <v>8</v>
      </c>
      <c r="AD15" s="210">
        <v>8</v>
      </c>
      <c r="AE15" s="209">
        <v>8</v>
      </c>
      <c r="AF15" s="209"/>
      <c r="AG15" s="209"/>
      <c r="AH15" s="209">
        <v>8</v>
      </c>
      <c r="AI15" s="209">
        <v>8</v>
      </c>
      <c r="AJ15" s="208">
        <v>8</v>
      </c>
      <c r="AK15" s="210">
        <v>8</v>
      </c>
      <c r="AL15" s="209">
        <v>8</v>
      </c>
      <c r="AM15" s="209"/>
      <c r="AN15" s="209"/>
      <c r="AO15" s="209">
        <v>8</v>
      </c>
      <c r="AP15" s="209">
        <v>8</v>
      </c>
      <c r="AQ15" s="208">
        <v>8</v>
      </c>
      <c r="AR15" s="210"/>
      <c r="AS15" s="209"/>
      <c r="AT15" s="208"/>
      <c r="AU15" s="550">
        <f t="shared" si="1"/>
        <v>160</v>
      </c>
      <c r="AV15" s="551"/>
      <c r="AW15" s="539">
        <f t="shared" si="2"/>
        <v>40</v>
      </c>
      <c r="AX15" s="540"/>
      <c r="AY15" s="541"/>
      <c r="AZ15" s="542"/>
      <c r="BA15" s="542"/>
      <c r="BB15" s="542"/>
      <c r="BC15" s="542"/>
      <c r="BD15" s="543"/>
    </row>
    <row r="16" spans="1:57" ht="40" customHeight="1">
      <c r="A16" s="30"/>
      <c r="B16" s="211">
        <f t="shared" si="3"/>
        <v>3</v>
      </c>
      <c r="C16" s="535" t="s">
        <v>60</v>
      </c>
      <c r="D16" s="536"/>
      <c r="E16" s="537" t="s">
        <v>57</v>
      </c>
      <c r="F16" s="538"/>
      <c r="G16" s="544" t="s">
        <v>60</v>
      </c>
      <c r="H16" s="545"/>
      <c r="I16" s="545"/>
      <c r="J16" s="545"/>
      <c r="K16" s="546"/>
      <c r="L16" s="547" t="s">
        <v>62</v>
      </c>
      <c r="M16" s="548"/>
      <c r="N16" s="548"/>
      <c r="O16" s="549"/>
      <c r="P16" s="210">
        <v>8</v>
      </c>
      <c r="Q16" s="209">
        <v>8</v>
      </c>
      <c r="R16" s="209"/>
      <c r="S16" s="209"/>
      <c r="T16" s="209">
        <v>8</v>
      </c>
      <c r="U16" s="209">
        <v>8</v>
      </c>
      <c r="V16" s="208">
        <v>8</v>
      </c>
      <c r="W16" s="210">
        <v>8</v>
      </c>
      <c r="X16" s="209">
        <v>8</v>
      </c>
      <c r="Y16" s="209"/>
      <c r="Z16" s="209"/>
      <c r="AA16" s="209">
        <v>8</v>
      </c>
      <c r="AB16" s="209">
        <v>8</v>
      </c>
      <c r="AC16" s="208">
        <v>8</v>
      </c>
      <c r="AD16" s="210">
        <v>8</v>
      </c>
      <c r="AE16" s="209">
        <v>8</v>
      </c>
      <c r="AF16" s="209"/>
      <c r="AG16" s="209"/>
      <c r="AH16" s="209">
        <v>8</v>
      </c>
      <c r="AI16" s="209">
        <v>8</v>
      </c>
      <c r="AJ16" s="208">
        <v>8</v>
      </c>
      <c r="AK16" s="210">
        <v>8</v>
      </c>
      <c r="AL16" s="209">
        <v>8</v>
      </c>
      <c r="AM16" s="209"/>
      <c r="AN16" s="209"/>
      <c r="AO16" s="209">
        <v>8</v>
      </c>
      <c r="AP16" s="209">
        <v>8</v>
      </c>
      <c r="AQ16" s="208">
        <v>8</v>
      </c>
      <c r="AR16" s="210"/>
      <c r="AS16" s="209"/>
      <c r="AT16" s="208"/>
      <c r="AU16" s="550">
        <f t="shared" si="1"/>
        <v>160</v>
      </c>
      <c r="AV16" s="551"/>
      <c r="AW16" s="539">
        <f t="shared" si="2"/>
        <v>40</v>
      </c>
      <c r="AX16" s="540"/>
      <c r="AY16" s="541"/>
      <c r="AZ16" s="542"/>
      <c r="BA16" s="542"/>
      <c r="BB16" s="542"/>
      <c r="BC16" s="542"/>
      <c r="BD16" s="543"/>
    </row>
    <row r="17" spans="1:56" ht="40" customHeight="1">
      <c r="A17" s="30"/>
      <c r="B17" s="211">
        <f t="shared" si="3"/>
        <v>4</v>
      </c>
      <c r="C17" s="535" t="s">
        <v>60</v>
      </c>
      <c r="D17" s="536"/>
      <c r="E17" s="537" t="s">
        <v>57</v>
      </c>
      <c r="F17" s="538"/>
      <c r="G17" s="544" t="s">
        <v>60</v>
      </c>
      <c r="H17" s="545"/>
      <c r="I17" s="545"/>
      <c r="J17" s="545"/>
      <c r="K17" s="546"/>
      <c r="L17" s="547" t="s">
        <v>63</v>
      </c>
      <c r="M17" s="548"/>
      <c r="N17" s="548"/>
      <c r="O17" s="549"/>
      <c r="P17" s="210">
        <v>8</v>
      </c>
      <c r="Q17" s="209">
        <v>8</v>
      </c>
      <c r="R17" s="209"/>
      <c r="S17" s="209"/>
      <c r="T17" s="209">
        <v>8</v>
      </c>
      <c r="U17" s="209">
        <v>8</v>
      </c>
      <c r="V17" s="208">
        <v>8</v>
      </c>
      <c r="W17" s="210">
        <v>8</v>
      </c>
      <c r="X17" s="209">
        <v>8</v>
      </c>
      <c r="Y17" s="209"/>
      <c r="Z17" s="209"/>
      <c r="AA17" s="209">
        <v>8</v>
      </c>
      <c r="AB17" s="209">
        <v>8</v>
      </c>
      <c r="AC17" s="208">
        <v>8</v>
      </c>
      <c r="AD17" s="210">
        <v>8</v>
      </c>
      <c r="AE17" s="209">
        <v>8</v>
      </c>
      <c r="AF17" s="209"/>
      <c r="AG17" s="209"/>
      <c r="AH17" s="209">
        <v>8</v>
      </c>
      <c r="AI17" s="209">
        <v>8</v>
      </c>
      <c r="AJ17" s="208">
        <v>8</v>
      </c>
      <c r="AK17" s="210">
        <v>8</v>
      </c>
      <c r="AL17" s="209">
        <v>8</v>
      </c>
      <c r="AM17" s="209"/>
      <c r="AN17" s="209"/>
      <c r="AO17" s="209">
        <v>8</v>
      </c>
      <c r="AP17" s="209">
        <v>8</v>
      </c>
      <c r="AQ17" s="208">
        <v>8</v>
      </c>
      <c r="AR17" s="210"/>
      <c r="AS17" s="209"/>
      <c r="AT17" s="208"/>
      <c r="AU17" s="550">
        <f t="shared" si="1"/>
        <v>160</v>
      </c>
      <c r="AV17" s="551"/>
      <c r="AW17" s="539">
        <f t="shared" si="2"/>
        <v>40</v>
      </c>
      <c r="AX17" s="540"/>
      <c r="AY17" s="541"/>
      <c r="AZ17" s="542"/>
      <c r="BA17" s="542"/>
      <c r="BB17" s="542"/>
      <c r="BC17" s="542"/>
      <c r="BD17" s="543"/>
    </row>
    <row r="18" spans="1:56" ht="40" customHeight="1">
      <c r="A18" s="30"/>
      <c r="B18" s="211">
        <f t="shared" si="3"/>
        <v>5</v>
      </c>
      <c r="C18" s="535" t="s">
        <v>60</v>
      </c>
      <c r="D18" s="536"/>
      <c r="E18" s="537" t="s">
        <v>64</v>
      </c>
      <c r="F18" s="538"/>
      <c r="G18" s="544" t="s">
        <v>60</v>
      </c>
      <c r="H18" s="545"/>
      <c r="I18" s="545"/>
      <c r="J18" s="545"/>
      <c r="K18" s="546"/>
      <c r="L18" s="547" t="s">
        <v>65</v>
      </c>
      <c r="M18" s="548"/>
      <c r="N18" s="548"/>
      <c r="O18" s="549"/>
      <c r="P18" s="210">
        <v>4</v>
      </c>
      <c r="Q18" s="209">
        <v>4</v>
      </c>
      <c r="R18" s="209"/>
      <c r="S18" s="209"/>
      <c r="T18" s="209">
        <v>4</v>
      </c>
      <c r="U18" s="209">
        <v>4</v>
      </c>
      <c r="V18" s="208">
        <v>4</v>
      </c>
      <c r="W18" s="210">
        <v>4</v>
      </c>
      <c r="X18" s="209">
        <v>4</v>
      </c>
      <c r="Y18" s="209"/>
      <c r="Z18" s="209"/>
      <c r="AA18" s="209">
        <v>4</v>
      </c>
      <c r="AB18" s="209">
        <v>4</v>
      </c>
      <c r="AC18" s="208">
        <v>4</v>
      </c>
      <c r="AD18" s="210">
        <v>4</v>
      </c>
      <c r="AE18" s="209">
        <v>4</v>
      </c>
      <c r="AF18" s="209"/>
      <c r="AG18" s="209"/>
      <c r="AH18" s="209">
        <v>4</v>
      </c>
      <c r="AI18" s="209">
        <v>4</v>
      </c>
      <c r="AJ18" s="208">
        <v>4</v>
      </c>
      <c r="AK18" s="210">
        <v>4</v>
      </c>
      <c r="AL18" s="209">
        <v>4</v>
      </c>
      <c r="AM18" s="209"/>
      <c r="AN18" s="209"/>
      <c r="AO18" s="209">
        <v>4</v>
      </c>
      <c r="AP18" s="209">
        <v>4</v>
      </c>
      <c r="AQ18" s="208">
        <v>4</v>
      </c>
      <c r="AR18" s="210"/>
      <c r="AS18" s="209"/>
      <c r="AT18" s="208"/>
      <c r="AU18" s="550">
        <f t="shared" si="1"/>
        <v>80</v>
      </c>
      <c r="AV18" s="551"/>
      <c r="AW18" s="539">
        <f t="shared" si="2"/>
        <v>20</v>
      </c>
      <c r="AX18" s="540"/>
      <c r="AY18" s="541"/>
      <c r="AZ18" s="542"/>
      <c r="BA18" s="542"/>
      <c r="BB18" s="542"/>
      <c r="BC18" s="542"/>
      <c r="BD18" s="543"/>
    </row>
    <row r="19" spans="1:56" ht="40" customHeight="1">
      <c r="A19" s="30"/>
      <c r="B19" s="211">
        <f t="shared" si="3"/>
        <v>6</v>
      </c>
      <c r="C19" s="535"/>
      <c r="D19" s="536"/>
      <c r="E19" s="537"/>
      <c r="F19" s="538"/>
      <c r="G19" s="544"/>
      <c r="H19" s="545"/>
      <c r="I19" s="545"/>
      <c r="J19" s="545"/>
      <c r="K19" s="546"/>
      <c r="L19" s="547"/>
      <c r="M19" s="548"/>
      <c r="N19" s="548"/>
      <c r="O19" s="549"/>
      <c r="P19" s="210"/>
      <c r="Q19" s="209"/>
      <c r="R19" s="209"/>
      <c r="S19" s="209"/>
      <c r="T19" s="209"/>
      <c r="U19" s="209"/>
      <c r="V19" s="208"/>
      <c r="W19" s="210"/>
      <c r="X19" s="209"/>
      <c r="Y19" s="209"/>
      <c r="Z19" s="209"/>
      <c r="AA19" s="209"/>
      <c r="AB19" s="209"/>
      <c r="AC19" s="208"/>
      <c r="AD19" s="210"/>
      <c r="AE19" s="209"/>
      <c r="AF19" s="209"/>
      <c r="AG19" s="209"/>
      <c r="AH19" s="209"/>
      <c r="AI19" s="209"/>
      <c r="AJ19" s="208"/>
      <c r="AK19" s="210"/>
      <c r="AL19" s="209"/>
      <c r="AM19" s="209"/>
      <c r="AN19" s="209"/>
      <c r="AO19" s="209"/>
      <c r="AP19" s="209"/>
      <c r="AQ19" s="208"/>
      <c r="AR19" s="210"/>
      <c r="AS19" s="209"/>
      <c r="AT19" s="208"/>
      <c r="AU19" s="550">
        <f t="shared" si="1"/>
        <v>0</v>
      </c>
      <c r="AV19" s="551"/>
      <c r="AW19" s="539">
        <f t="shared" si="2"/>
        <v>0</v>
      </c>
      <c r="AX19" s="540"/>
      <c r="AY19" s="541"/>
      <c r="AZ19" s="542"/>
      <c r="BA19" s="542"/>
      <c r="BB19" s="542"/>
      <c r="BC19" s="542"/>
      <c r="BD19" s="543"/>
    </row>
    <row r="20" spans="1:56" ht="40" customHeight="1">
      <c r="A20" s="30"/>
      <c r="B20" s="211">
        <f t="shared" si="3"/>
        <v>7</v>
      </c>
      <c r="C20" s="535"/>
      <c r="D20" s="536"/>
      <c r="E20" s="537"/>
      <c r="F20" s="538"/>
      <c r="G20" s="544"/>
      <c r="H20" s="545"/>
      <c r="I20" s="545"/>
      <c r="J20" s="545"/>
      <c r="K20" s="546"/>
      <c r="L20" s="547"/>
      <c r="M20" s="548"/>
      <c r="N20" s="548"/>
      <c r="O20" s="549"/>
      <c r="P20" s="210"/>
      <c r="Q20" s="209"/>
      <c r="R20" s="209"/>
      <c r="S20" s="209"/>
      <c r="T20" s="209"/>
      <c r="U20" s="209"/>
      <c r="V20" s="208"/>
      <c r="W20" s="210"/>
      <c r="X20" s="209"/>
      <c r="Y20" s="209"/>
      <c r="Z20" s="209"/>
      <c r="AA20" s="209"/>
      <c r="AB20" s="209"/>
      <c r="AC20" s="208"/>
      <c r="AD20" s="210"/>
      <c r="AE20" s="209"/>
      <c r="AF20" s="209"/>
      <c r="AG20" s="209"/>
      <c r="AH20" s="209"/>
      <c r="AI20" s="209"/>
      <c r="AJ20" s="208"/>
      <c r="AK20" s="210"/>
      <c r="AL20" s="209"/>
      <c r="AM20" s="209"/>
      <c r="AN20" s="209"/>
      <c r="AO20" s="209"/>
      <c r="AP20" s="209"/>
      <c r="AQ20" s="208"/>
      <c r="AR20" s="210"/>
      <c r="AS20" s="209"/>
      <c r="AT20" s="208"/>
      <c r="AU20" s="550">
        <f t="shared" si="1"/>
        <v>0</v>
      </c>
      <c r="AV20" s="551"/>
      <c r="AW20" s="539">
        <f t="shared" si="2"/>
        <v>0</v>
      </c>
      <c r="AX20" s="540"/>
      <c r="AY20" s="541"/>
      <c r="AZ20" s="542"/>
      <c r="BA20" s="542"/>
      <c r="BB20" s="542"/>
      <c r="BC20" s="542"/>
      <c r="BD20" s="543"/>
    </row>
    <row r="21" spans="1:56" ht="40" customHeight="1">
      <c r="A21" s="30"/>
      <c r="B21" s="211">
        <f t="shared" si="3"/>
        <v>8</v>
      </c>
      <c r="C21" s="535"/>
      <c r="D21" s="536"/>
      <c r="E21" s="537"/>
      <c r="F21" s="538"/>
      <c r="G21" s="544"/>
      <c r="H21" s="545"/>
      <c r="I21" s="545"/>
      <c r="J21" s="545"/>
      <c r="K21" s="546"/>
      <c r="L21" s="547"/>
      <c r="M21" s="548"/>
      <c r="N21" s="548"/>
      <c r="O21" s="549"/>
      <c r="P21" s="210"/>
      <c r="Q21" s="209"/>
      <c r="R21" s="209"/>
      <c r="S21" s="209"/>
      <c r="T21" s="209"/>
      <c r="U21" s="209"/>
      <c r="V21" s="208"/>
      <c r="W21" s="210"/>
      <c r="X21" s="209"/>
      <c r="Y21" s="209"/>
      <c r="Z21" s="209"/>
      <c r="AA21" s="209"/>
      <c r="AB21" s="209"/>
      <c r="AC21" s="208"/>
      <c r="AD21" s="210"/>
      <c r="AE21" s="209"/>
      <c r="AF21" s="209"/>
      <c r="AG21" s="209"/>
      <c r="AH21" s="209"/>
      <c r="AI21" s="209"/>
      <c r="AJ21" s="208"/>
      <c r="AK21" s="210"/>
      <c r="AL21" s="209"/>
      <c r="AM21" s="209"/>
      <c r="AN21" s="209"/>
      <c r="AO21" s="209"/>
      <c r="AP21" s="209"/>
      <c r="AQ21" s="208"/>
      <c r="AR21" s="210"/>
      <c r="AS21" s="209"/>
      <c r="AT21" s="208"/>
      <c r="AU21" s="550">
        <f t="shared" si="1"/>
        <v>0</v>
      </c>
      <c r="AV21" s="551"/>
      <c r="AW21" s="539">
        <f t="shared" si="2"/>
        <v>0</v>
      </c>
      <c r="AX21" s="540"/>
      <c r="AY21" s="541"/>
      <c r="AZ21" s="542"/>
      <c r="BA21" s="542"/>
      <c r="BB21" s="542"/>
      <c r="BC21" s="542"/>
      <c r="BD21" s="543"/>
    </row>
    <row r="22" spans="1:56" ht="40" customHeight="1">
      <c r="A22" s="30"/>
      <c r="B22" s="211">
        <f t="shared" si="3"/>
        <v>9</v>
      </c>
      <c r="C22" s="535"/>
      <c r="D22" s="536"/>
      <c r="E22" s="537"/>
      <c r="F22" s="538"/>
      <c r="G22" s="544"/>
      <c r="H22" s="545"/>
      <c r="I22" s="545"/>
      <c r="J22" s="545"/>
      <c r="K22" s="546"/>
      <c r="L22" s="547"/>
      <c r="M22" s="548"/>
      <c r="N22" s="548"/>
      <c r="O22" s="549"/>
      <c r="P22" s="210"/>
      <c r="Q22" s="209"/>
      <c r="R22" s="209"/>
      <c r="S22" s="209"/>
      <c r="T22" s="209"/>
      <c r="U22" s="209"/>
      <c r="V22" s="208"/>
      <c r="W22" s="210"/>
      <c r="X22" s="209"/>
      <c r="Y22" s="209"/>
      <c r="Z22" s="209"/>
      <c r="AA22" s="209"/>
      <c r="AB22" s="209"/>
      <c r="AC22" s="208"/>
      <c r="AD22" s="210"/>
      <c r="AE22" s="209"/>
      <c r="AF22" s="209"/>
      <c r="AG22" s="209"/>
      <c r="AH22" s="209"/>
      <c r="AI22" s="209"/>
      <c r="AJ22" s="208"/>
      <c r="AK22" s="210"/>
      <c r="AL22" s="209"/>
      <c r="AM22" s="209"/>
      <c r="AN22" s="209"/>
      <c r="AO22" s="209"/>
      <c r="AP22" s="209"/>
      <c r="AQ22" s="208"/>
      <c r="AR22" s="210"/>
      <c r="AS22" s="209"/>
      <c r="AT22" s="208"/>
      <c r="AU22" s="550">
        <f t="shared" si="1"/>
        <v>0</v>
      </c>
      <c r="AV22" s="551"/>
      <c r="AW22" s="539">
        <f t="shared" si="2"/>
        <v>0</v>
      </c>
      <c r="AX22" s="540"/>
      <c r="AY22" s="541"/>
      <c r="AZ22" s="542"/>
      <c r="BA22" s="542"/>
      <c r="BB22" s="542"/>
      <c r="BC22" s="542"/>
      <c r="BD22" s="543"/>
    </row>
    <row r="23" spans="1:56" ht="40" customHeight="1">
      <c r="A23" s="30"/>
      <c r="B23" s="211">
        <f t="shared" si="3"/>
        <v>10</v>
      </c>
      <c r="C23" s="535"/>
      <c r="D23" s="536"/>
      <c r="E23" s="537"/>
      <c r="F23" s="538"/>
      <c r="G23" s="544"/>
      <c r="H23" s="545"/>
      <c r="I23" s="545"/>
      <c r="J23" s="545"/>
      <c r="K23" s="546"/>
      <c r="L23" s="547"/>
      <c r="M23" s="548"/>
      <c r="N23" s="548"/>
      <c r="O23" s="549"/>
      <c r="P23" s="210"/>
      <c r="Q23" s="209"/>
      <c r="R23" s="209"/>
      <c r="S23" s="209"/>
      <c r="T23" s="209"/>
      <c r="U23" s="209"/>
      <c r="V23" s="208"/>
      <c r="W23" s="210"/>
      <c r="X23" s="209"/>
      <c r="Y23" s="209"/>
      <c r="Z23" s="209"/>
      <c r="AA23" s="209"/>
      <c r="AB23" s="209"/>
      <c r="AC23" s="208"/>
      <c r="AD23" s="210"/>
      <c r="AE23" s="209"/>
      <c r="AF23" s="209"/>
      <c r="AG23" s="209"/>
      <c r="AH23" s="209"/>
      <c r="AI23" s="209"/>
      <c r="AJ23" s="208"/>
      <c r="AK23" s="210"/>
      <c r="AL23" s="209"/>
      <c r="AM23" s="209"/>
      <c r="AN23" s="209"/>
      <c r="AO23" s="209"/>
      <c r="AP23" s="209"/>
      <c r="AQ23" s="208"/>
      <c r="AR23" s="210"/>
      <c r="AS23" s="209"/>
      <c r="AT23" s="208"/>
      <c r="AU23" s="550">
        <f t="shared" si="1"/>
        <v>0</v>
      </c>
      <c r="AV23" s="551"/>
      <c r="AW23" s="539">
        <f t="shared" si="2"/>
        <v>0</v>
      </c>
      <c r="AX23" s="540"/>
      <c r="AY23" s="541"/>
      <c r="AZ23" s="542"/>
      <c r="BA23" s="542"/>
      <c r="BB23" s="542"/>
      <c r="BC23" s="542"/>
      <c r="BD23" s="543"/>
    </row>
    <row r="24" spans="1:56" ht="40" customHeight="1">
      <c r="A24" s="30"/>
      <c r="B24" s="211">
        <f t="shared" si="3"/>
        <v>11</v>
      </c>
      <c r="C24" s="535"/>
      <c r="D24" s="536"/>
      <c r="E24" s="537"/>
      <c r="F24" s="538"/>
      <c r="G24" s="544"/>
      <c r="H24" s="545"/>
      <c r="I24" s="545"/>
      <c r="J24" s="545"/>
      <c r="K24" s="546"/>
      <c r="L24" s="547"/>
      <c r="M24" s="548"/>
      <c r="N24" s="548"/>
      <c r="O24" s="549"/>
      <c r="P24" s="210"/>
      <c r="Q24" s="209"/>
      <c r="R24" s="209"/>
      <c r="S24" s="209"/>
      <c r="T24" s="209"/>
      <c r="U24" s="209"/>
      <c r="V24" s="208"/>
      <c r="W24" s="210"/>
      <c r="X24" s="209"/>
      <c r="Y24" s="209"/>
      <c r="Z24" s="209"/>
      <c r="AA24" s="209"/>
      <c r="AB24" s="209"/>
      <c r="AC24" s="208"/>
      <c r="AD24" s="210"/>
      <c r="AE24" s="209"/>
      <c r="AF24" s="209"/>
      <c r="AG24" s="209"/>
      <c r="AH24" s="209"/>
      <c r="AI24" s="209"/>
      <c r="AJ24" s="208"/>
      <c r="AK24" s="210"/>
      <c r="AL24" s="209"/>
      <c r="AM24" s="209"/>
      <c r="AN24" s="209"/>
      <c r="AO24" s="209"/>
      <c r="AP24" s="209"/>
      <c r="AQ24" s="208"/>
      <c r="AR24" s="210"/>
      <c r="AS24" s="209"/>
      <c r="AT24" s="208"/>
      <c r="AU24" s="550">
        <f t="shared" si="1"/>
        <v>0</v>
      </c>
      <c r="AV24" s="551"/>
      <c r="AW24" s="539">
        <f t="shared" si="2"/>
        <v>0</v>
      </c>
      <c r="AX24" s="540"/>
      <c r="AY24" s="541"/>
      <c r="AZ24" s="542"/>
      <c r="BA24" s="542"/>
      <c r="BB24" s="542"/>
      <c r="BC24" s="542"/>
      <c r="BD24" s="543"/>
    </row>
    <row r="25" spans="1:56" ht="40" customHeight="1">
      <c r="A25" s="30"/>
      <c r="B25" s="211">
        <f t="shared" si="3"/>
        <v>12</v>
      </c>
      <c r="C25" s="535"/>
      <c r="D25" s="536"/>
      <c r="E25" s="537"/>
      <c r="F25" s="538"/>
      <c r="G25" s="544"/>
      <c r="H25" s="545"/>
      <c r="I25" s="545"/>
      <c r="J25" s="545"/>
      <c r="K25" s="546"/>
      <c r="L25" s="547"/>
      <c r="M25" s="548"/>
      <c r="N25" s="548"/>
      <c r="O25" s="549"/>
      <c r="P25" s="210"/>
      <c r="Q25" s="209"/>
      <c r="R25" s="209"/>
      <c r="S25" s="209"/>
      <c r="T25" s="209"/>
      <c r="U25" s="209"/>
      <c r="V25" s="208"/>
      <c r="W25" s="210"/>
      <c r="X25" s="209"/>
      <c r="Y25" s="209"/>
      <c r="Z25" s="209"/>
      <c r="AA25" s="209"/>
      <c r="AB25" s="209"/>
      <c r="AC25" s="208"/>
      <c r="AD25" s="210"/>
      <c r="AE25" s="209"/>
      <c r="AF25" s="209"/>
      <c r="AG25" s="209"/>
      <c r="AH25" s="209"/>
      <c r="AI25" s="209"/>
      <c r="AJ25" s="208"/>
      <c r="AK25" s="210"/>
      <c r="AL25" s="209"/>
      <c r="AM25" s="209"/>
      <c r="AN25" s="209"/>
      <c r="AO25" s="209"/>
      <c r="AP25" s="209"/>
      <c r="AQ25" s="208"/>
      <c r="AR25" s="210"/>
      <c r="AS25" s="209"/>
      <c r="AT25" s="208"/>
      <c r="AU25" s="550">
        <f t="shared" si="1"/>
        <v>0</v>
      </c>
      <c r="AV25" s="551"/>
      <c r="AW25" s="539">
        <f t="shared" si="2"/>
        <v>0</v>
      </c>
      <c r="AX25" s="540"/>
      <c r="AY25" s="541"/>
      <c r="AZ25" s="542"/>
      <c r="BA25" s="542"/>
      <c r="BB25" s="542"/>
      <c r="BC25" s="542"/>
      <c r="BD25" s="543"/>
    </row>
    <row r="26" spans="1:56" ht="40" customHeight="1">
      <c r="A26" s="30"/>
      <c r="B26" s="211">
        <f t="shared" si="3"/>
        <v>13</v>
      </c>
      <c r="C26" s="535"/>
      <c r="D26" s="536"/>
      <c r="E26" s="537"/>
      <c r="F26" s="538"/>
      <c r="G26" s="544"/>
      <c r="H26" s="545"/>
      <c r="I26" s="545"/>
      <c r="J26" s="545"/>
      <c r="K26" s="546"/>
      <c r="L26" s="547"/>
      <c r="M26" s="548"/>
      <c r="N26" s="548"/>
      <c r="O26" s="549"/>
      <c r="P26" s="210"/>
      <c r="Q26" s="209"/>
      <c r="R26" s="209"/>
      <c r="S26" s="209"/>
      <c r="T26" s="209"/>
      <c r="U26" s="209"/>
      <c r="V26" s="208"/>
      <c r="W26" s="210"/>
      <c r="X26" s="209"/>
      <c r="Y26" s="209"/>
      <c r="Z26" s="209"/>
      <c r="AA26" s="209"/>
      <c r="AB26" s="209"/>
      <c r="AC26" s="208"/>
      <c r="AD26" s="210"/>
      <c r="AE26" s="209"/>
      <c r="AF26" s="209"/>
      <c r="AG26" s="209"/>
      <c r="AH26" s="209"/>
      <c r="AI26" s="209"/>
      <c r="AJ26" s="208"/>
      <c r="AK26" s="210"/>
      <c r="AL26" s="209"/>
      <c r="AM26" s="209"/>
      <c r="AN26" s="209"/>
      <c r="AO26" s="209"/>
      <c r="AP26" s="209"/>
      <c r="AQ26" s="208"/>
      <c r="AR26" s="210"/>
      <c r="AS26" s="209"/>
      <c r="AT26" s="208"/>
      <c r="AU26" s="550">
        <f t="shared" si="1"/>
        <v>0</v>
      </c>
      <c r="AV26" s="551"/>
      <c r="AW26" s="539">
        <f t="shared" si="2"/>
        <v>0</v>
      </c>
      <c r="AX26" s="540"/>
      <c r="AY26" s="541"/>
      <c r="AZ26" s="542"/>
      <c r="BA26" s="542"/>
      <c r="BB26" s="542"/>
      <c r="BC26" s="542"/>
      <c r="BD26" s="543"/>
    </row>
    <row r="27" spans="1:56" ht="40" customHeight="1">
      <c r="A27" s="30"/>
      <c r="B27" s="211">
        <f t="shared" si="3"/>
        <v>14</v>
      </c>
      <c r="C27" s="535"/>
      <c r="D27" s="536"/>
      <c r="E27" s="537"/>
      <c r="F27" s="538"/>
      <c r="G27" s="544"/>
      <c r="H27" s="545"/>
      <c r="I27" s="545"/>
      <c r="J27" s="545"/>
      <c r="K27" s="546"/>
      <c r="L27" s="547"/>
      <c r="M27" s="548"/>
      <c r="N27" s="548"/>
      <c r="O27" s="549"/>
      <c r="P27" s="210"/>
      <c r="Q27" s="209"/>
      <c r="R27" s="209"/>
      <c r="S27" s="209"/>
      <c r="T27" s="209"/>
      <c r="U27" s="209"/>
      <c r="V27" s="208"/>
      <c r="W27" s="210"/>
      <c r="X27" s="209"/>
      <c r="Y27" s="209"/>
      <c r="Z27" s="209"/>
      <c r="AA27" s="209"/>
      <c r="AB27" s="209"/>
      <c r="AC27" s="208"/>
      <c r="AD27" s="210"/>
      <c r="AE27" s="209"/>
      <c r="AF27" s="209"/>
      <c r="AG27" s="209"/>
      <c r="AH27" s="209"/>
      <c r="AI27" s="209"/>
      <c r="AJ27" s="208"/>
      <c r="AK27" s="210"/>
      <c r="AL27" s="209"/>
      <c r="AM27" s="209"/>
      <c r="AN27" s="209"/>
      <c r="AO27" s="209"/>
      <c r="AP27" s="209"/>
      <c r="AQ27" s="208"/>
      <c r="AR27" s="210"/>
      <c r="AS27" s="209"/>
      <c r="AT27" s="208"/>
      <c r="AU27" s="550">
        <f t="shared" si="1"/>
        <v>0</v>
      </c>
      <c r="AV27" s="551"/>
      <c r="AW27" s="539">
        <f t="shared" si="2"/>
        <v>0</v>
      </c>
      <c r="AX27" s="540"/>
      <c r="AY27" s="541"/>
      <c r="AZ27" s="542"/>
      <c r="BA27" s="542"/>
      <c r="BB27" s="542"/>
      <c r="BC27" s="542"/>
      <c r="BD27" s="543"/>
    </row>
    <row r="28" spans="1:56" ht="40" customHeight="1">
      <c r="A28" s="30"/>
      <c r="B28" s="211">
        <f t="shared" si="3"/>
        <v>15</v>
      </c>
      <c r="C28" s="535"/>
      <c r="D28" s="536"/>
      <c r="E28" s="537"/>
      <c r="F28" s="538"/>
      <c r="G28" s="544"/>
      <c r="H28" s="545"/>
      <c r="I28" s="545"/>
      <c r="J28" s="545"/>
      <c r="K28" s="546"/>
      <c r="L28" s="547"/>
      <c r="M28" s="548"/>
      <c r="N28" s="548"/>
      <c r="O28" s="549"/>
      <c r="P28" s="210"/>
      <c r="Q28" s="209"/>
      <c r="R28" s="209"/>
      <c r="S28" s="209"/>
      <c r="T28" s="209"/>
      <c r="U28" s="209"/>
      <c r="V28" s="208"/>
      <c r="W28" s="210"/>
      <c r="X28" s="209"/>
      <c r="Y28" s="209"/>
      <c r="Z28" s="209"/>
      <c r="AA28" s="209"/>
      <c r="AB28" s="209"/>
      <c r="AC28" s="208"/>
      <c r="AD28" s="210"/>
      <c r="AE28" s="209"/>
      <c r="AF28" s="209"/>
      <c r="AG28" s="209"/>
      <c r="AH28" s="209"/>
      <c r="AI28" s="209"/>
      <c r="AJ28" s="208"/>
      <c r="AK28" s="210"/>
      <c r="AL28" s="209"/>
      <c r="AM28" s="209"/>
      <c r="AN28" s="209"/>
      <c r="AO28" s="209"/>
      <c r="AP28" s="209"/>
      <c r="AQ28" s="208"/>
      <c r="AR28" s="210"/>
      <c r="AS28" s="209"/>
      <c r="AT28" s="208"/>
      <c r="AU28" s="550">
        <f t="shared" si="1"/>
        <v>0</v>
      </c>
      <c r="AV28" s="551"/>
      <c r="AW28" s="539">
        <f t="shared" si="2"/>
        <v>0</v>
      </c>
      <c r="AX28" s="540"/>
      <c r="AY28" s="541"/>
      <c r="AZ28" s="542"/>
      <c r="BA28" s="542"/>
      <c r="BB28" s="542"/>
      <c r="BC28" s="542"/>
      <c r="BD28" s="543"/>
    </row>
    <row r="29" spans="1:56" ht="40" customHeight="1">
      <c r="A29" s="30"/>
      <c r="B29" s="211">
        <f t="shared" si="3"/>
        <v>16</v>
      </c>
      <c r="C29" s="535"/>
      <c r="D29" s="536"/>
      <c r="E29" s="537"/>
      <c r="F29" s="538"/>
      <c r="G29" s="544"/>
      <c r="H29" s="545"/>
      <c r="I29" s="545"/>
      <c r="J29" s="545"/>
      <c r="K29" s="546"/>
      <c r="L29" s="547"/>
      <c r="M29" s="548"/>
      <c r="N29" s="548"/>
      <c r="O29" s="549"/>
      <c r="P29" s="210"/>
      <c r="Q29" s="209"/>
      <c r="R29" s="209"/>
      <c r="S29" s="209"/>
      <c r="T29" s="209"/>
      <c r="U29" s="209"/>
      <c r="V29" s="208"/>
      <c r="W29" s="210"/>
      <c r="X29" s="209"/>
      <c r="Y29" s="209"/>
      <c r="Z29" s="209"/>
      <c r="AA29" s="209"/>
      <c r="AB29" s="209"/>
      <c r="AC29" s="208"/>
      <c r="AD29" s="210"/>
      <c r="AE29" s="209"/>
      <c r="AF29" s="209"/>
      <c r="AG29" s="209"/>
      <c r="AH29" s="209"/>
      <c r="AI29" s="209"/>
      <c r="AJ29" s="208"/>
      <c r="AK29" s="210"/>
      <c r="AL29" s="209"/>
      <c r="AM29" s="209"/>
      <c r="AN29" s="209"/>
      <c r="AO29" s="209"/>
      <c r="AP29" s="209"/>
      <c r="AQ29" s="208"/>
      <c r="AR29" s="210"/>
      <c r="AS29" s="209"/>
      <c r="AT29" s="208"/>
      <c r="AU29" s="550">
        <f t="shared" si="1"/>
        <v>0</v>
      </c>
      <c r="AV29" s="551"/>
      <c r="AW29" s="539">
        <f t="shared" si="2"/>
        <v>0</v>
      </c>
      <c r="AX29" s="540"/>
      <c r="AY29" s="541"/>
      <c r="AZ29" s="542"/>
      <c r="BA29" s="542"/>
      <c r="BB29" s="542"/>
      <c r="BC29" s="542"/>
      <c r="BD29" s="543"/>
    </row>
    <row r="30" spans="1:56" ht="40" customHeight="1">
      <c r="A30" s="30"/>
      <c r="B30" s="211">
        <f t="shared" si="3"/>
        <v>17</v>
      </c>
      <c r="C30" s="535"/>
      <c r="D30" s="536"/>
      <c r="E30" s="537"/>
      <c r="F30" s="538"/>
      <c r="G30" s="544"/>
      <c r="H30" s="545"/>
      <c r="I30" s="545"/>
      <c r="J30" s="545"/>
      <c r="K30" s="546"/>
      <c r="L30" s="547"/>
      <c r="M30" s="548"/>
      <c r="N30" s="548"/>
      <c r="O30" s="549"/>
      <c r="P30" s="210"/>
      <c r="Q30" s="209"/>
      <c r="R30" s="209"/>
      <c r="S30" s="209"/>
      <c r="T30" s="209"/>
      <c r="U30" s="209"/>
      <c r="V30" s="208"/>
      <c r="W30" s="210"/>
      <c r="X30" s="209"/>
      <c r="Y30" s="209"/>
      <c r="Z30" s="209"/>
      <c r="AA30" s="209"/>
      <c r="AB30" s="209"/>
      <c r="AC30" s="208"/>
      <c r="AD30" s="210"/>
      <c r="AE30" s="209"/>
      <c r="AF30" s="209"/>
      <c r="AG30" s="209"/>
      <c r="AH30" s="209"/>
      <c r="AI30" s="209"/>
      <c r="AJ30" s="208"/>
      <c r="AK30" s="210"/>
      <c r="AL30" s="209"/>
      <c r="AM30" s="209"/>
      <c r="AN30" s="209"/>
      <c r="AO30" s="209"/>
      <c r="AP30" s="209"/>
      <c r="AQ30" s="208"/>
      <c r="AR30" s="210"/>
      <c r="AS30" s="209"/>
      <c r="AT30" s="208"/>
      <c r="AU30" s="550">
        <f t="shared" si="1"/>
        <v>0</v>
      </c>
      <c r="AV30" s="551"/>
      <c r="AW30" s="539">
        <f t="shared" si="2"/>
        <v>0</v>
      </c>
      <c r="AX30" s="540"/>
      <c r="AY30" s="541"/>
      <c r="AZ30" s="542"/>
      <c r="BA30" s="542"/>
      <c r="BB30" s="542"/>
      <c r="BC30" s="542"/>
      <c r="BD30" s="543"/>
    </row>
    <row r="31" spans="1:56" ht="40" customHeight="1" thickBot="1">
      <c r="A31" s="30"/>
      <c r="B31" s="207">
        <f t="shared" si="3"/>
        <v>18</v>
      </c>
      <c r="C31" s="518"/>
      <c r="D31" s="519"/>
      <c r="E31" s="520"/>
      <c r="F31" s="521"/>
      <c r="G31" s="522"/>
      <c r="H31" s="523"/>
      <c r="I31" s="523"/>
      <c r="J31" s="523"/>
      <c r="K31" s="524"/>
      <c r="L31" s="525"/>
      <c r="M31" s="526"/>
      <c r="N31" s="526"/>
      <c r="O31" s="527"/>
      <c r="P31" s="206"/>
      <c r="Q31" s="205"/>
      <c r="R31" s="205"/>
      <c r="S31" s="205"/>
      <c r="T31" s="205"/>
      <c r="U31" s="205"/>
      <c r="V31" s="204"/>
      <c r="W31" s="206"/>
      <c r="X31" s="205"/>
      <c r="Y31" s="205"/>
      <c r="Z31" s="205"/>
      <c r="AA31" s="205"/>
      <c r="AB31" s="205"/>
      <c r="AC31" s="204"/>
      <c r="AD31" s="206"/>
      <c r="AE31" s="205"/>
      <c r="AF31" s="205"/>
      <c r="AG31" s="205"/>
      <c r="AH31" s="205"/>
      <c r="AI31" s="205"/>
      <c r="AJ31" s="204"/>
      <c r="AK31" s="206"/>
      <c r="AL31" s="205"/>
      <c r="AM31" s="205"/>
      <c r="AN31" s="205"/>
      <c r="AO31" s="205"/>
      <c r="AP31" s="205"/>
      <c r="AQ31" s="204"/>
      <c r="AR31" s="206"/>
      <c r="AS31" s="205"/>
      <c r="AT31" s="204"/>
      <c r="AU31" s="528">
        <f t="shared" si="1"/>
        <v>0</v>
      </c>
      <c r="AV31" s="529"/>
      <c r="AW31" s="530">
        <f t="shared" si="2"/>
        <v>0</v>
      </c>
      <c r="AX31" s="531"/>
      <c r="AY31" s="532"/>
      <c r="AZ31" s="533"/>
      <c r="BA31" s="533"/>
      <c r="BB31" s="533"/>
      <c r="BC31" s="533"/>
      <c r="BD31" s="534"/>
    </row>
    <row r="32" spans="1:56" ht="20.25" customHeight="1">
      <c r="A32" s="30"/>
      <c r="B32" s="30"/>
      <c r="C32" s="203"/>
      <c r="D32" s="41"/>
      <c r="E32" s="42"/>
      <c r="F32" s="30"/>
      <c r="G32" s="30"/>
      <c r="H32" s="30"/>
      <c r="I32" s="30"/>
      <c r="J32" s="30"/>
      <c r="K32" s="30"/>
      <c r="L32" s="30"/>
      <c r="M32" s="30"/>
      <c r="N32" s="30"/>
      <c r="O32" s="30"/>
      <c r="P32" s="30"/>
      <c r="Q32" s="30"/>
      <c r="R32" s="30"/>
      <c r="S32" s="30"/>
      <c r="T32" s="30"/>
      <c r="U32" s="30"/>
      <c r="V32" s="30"/>
      <c r="W32" s="30"/>
      <c r="X32" s="30"/>
      <c r="Y32" s="30"/>
      <c r="Z32" s="30"/>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row>
    <row r="33" spans="1:56" ht="20.25" customHeight="1">
      <c r="A33" s="30"/>
      <c r="B33" s="28" t="s">
        <v>66</v>
      </c>
      <c r="C33" s="28"/>
      <c r="D33" s="28"/>
      <c r="E33" s="28"/>
      <c r="F33" s="28"/>
      <c r="G33" s="28"/>
      <c r="H33" s="28"/>
      <c r="I33" s="28"/>
      <c r="J33" s="28"/>
      <c r="K33" s="28"/>
      <c r="L33" s="29"/>
      <c r="M33" s="28"/>
      <c r="N33" s="28"/>
      <c r="O33" s="28"/>
      <c r="P33" s="28"/>
      <c r="Q33" s="28"/>
      <c r="R33" s="28"/>
      <c r="S33" s="28"/>
      <c r="T33" s="28" t="s">
        <v>67</v>
      </c>
      <c r="U33" s="28"/>
      <c r="V33" s="28"/>
      <c r="W33" s="28"/>
      <c r="X33" s="28"/>
      <c r="Y33" s="28"/>
      <c r="Z33" s="44"/>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row>
    <row r="34" spans="1:56" ht="20.25" customHeight="1">
      <c r="A34" s="30"/>
      <c r="B34" s="28"/>
      <c r="C34" s="516" t="s">
        <v>68</v>
      </c>
      <c r="D34" s="516"/>
      <c r="E34" s="516" t="s">
        <v>69</v>
      </c>
      <c r="F34" s="516"/>
      <c r="G34" s="516"/>
      <c r="H34" s="516"/>
      <c r="I34" s="28"/>
      <c r="J34" s="517" t="s">
        <v>70</v>
      </c>
      <c r="K34" s="517"/>
      <c r="L34" s="517"/>
      <c r="M34" s="517"/>
      <c r="N34" s="28"/>
      <c r="O34" s="28"/>
      <c r="P34" s="45" t="s">
        <v>71</v>
      </c>
      <c r="Q34" s="45"/>
      <c r="R34" s="28"/>
      <c r="S34" s="28"/>
      <c r="T34" s="491" t="s">
        <v>72</v>
      </c>
      <c r="U34" s="493"/>
      <c r="V34" s="491" t="s">
        <v>73</v>
      </c>
      <c r="W34" s="492"/>
      <c r="X34" s="492"/>
      <c r="Y34" s="493"/>
      <c r="Z34" s="44"/>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row>
    <row r="35" spans="1:56" ht="20.25" customHeight="1">
      <c r="A35" s="30"/>
      <c r="B35" s="28"/>
      <c r="C35" s="490"/>
      <c r="D35" s="490"/>
      <c r="E35" s="490" t="s">
        <v>74</v>
      </c>
      <c r="F35" s="490"/>
      <c r="G35" s="490" t="s">
        <v>75</v>
      </c>
      <c r="H35" s="490"/>
      <c r="I35" s="28"/>
      <c r="J35" s="490" t="s">
        <v>74</v>
      </c>
      <c r="K35" s="490"/>
      <c r="L35" s="490" t="s">
        <v>75</v>
      </c>
      <c r="M35" s="490"/>
      <c r="N35" s="28"/>
      <c r="O35" s="28"/>
      <c r="P35" s="45" t="s">
        <v>76</v>
      </c>
      <c r="Q35" s="45"/>
      <c r="R35" s="28"/>
      <c r="S35" s="28"/>
      <c r="T35" s="491" t="s">
        <v>57</v>
      </c>
      <c r="U35" s="493"/>
      <c r="V35" s="491" t="s">
        <v>77</v>
      </c>
      <c r="W35" s="492"/>
      <c r="X35" s="492"/>
      <c r="Y35" s="493"/>
      <c r="Z35" s="46"/>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row>
    <row r="36" spans="1:56" ht="20.25" customHeight="1">
      <c r="A36" s="30"/>
      <c r="B36" s="28"/>
      <c r="C36" s="491" t="s">
        <v>57</v>
      </c>
      <c r="D36" s="493"/>
      <c r="E36" s="508">
        <f>SUMIFS($AU$14:$AV$31,$C$14:$D$31,"介護支援専門員",$E$14:$F$31,"A")</f>
        <v>480</v>
      </c>
      <c r="F36" s="509"/>
      <c r="G36" s="510">
        <f>SUMIFS($AW$14:$AX$31,$C$14:$D$31,"介護支援専門員",$E$14:$F$31,"A")</f>
        <v>120</v>
      </c>
      <c r="H36" s="511"/>
      <c r="I36" s="47"/>
      <c r="J36" s="512">
        <v>0</v>
      </c>
      <c r="K36" s="513"/>
      <c r="L36" s="512">
        <v>0</v>
      </c>
      <c r="M36" s="513"/>
      <c r="N36" s="47"/>
      <c r="O36" s="47"/>
      <c r="P36" s="512">
        <v>3</v>
      </c>
      <c r="Q36" s="513"/>
      <c r="R36" s="28"/>
      <c r="S36" s="28"/>
      <c r="T36" s="491" t="s">
        <v>78</v>
      </c>
      <c r="U36" s="493"/>
      <c r="V36" s="491" t="s">
        <v>79</v>
      </c>
      <c r="W36" s="492"/>
      <c r="X36" s="492"/>
      <c r="Y36" s="493"/>
      <c r="Z36" s="96"/>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row>
    <row r="37" spans="1:56" ht="20.25" customHeight="1">
      <c r="A37" s="30"/>
      <c r="B37" s="28"/>
      <c r="C37" s="491" t="s">
        <v>78</v>
      </c>
      <c r="D37" s="493"/>
      <c r="E37" s="508">
        <f>SUMIFS($AU$14:$AV$31,$C$14:$D$31,"介護支援専門員",$E$14:$F$31,"B")</f>
        <v>0</v>
      </c>
      <c r="F37" s="509"/>
      <c r="G37" s="510">
        <f>SUMIFS($AW$14:$AX$31,$C$14:$D$31,"介護支援専門員",$E$14:$F$31,"B")</f>
        <v>0</v>
      </c>
      <c r="H37" s="511"/>
      <c r="I37" s="47"/>
      <c r="J37" s="512">
        <v>0</v>
      </c>
      <c r="K37" s="513"/>
      <c r="L37" s="512">
        <v>0</v>
      </c>
      <c r="M37" s="513"/>
      <c r="N37" s="47"/>
      <c r="O37" s="47"/>
      <c r="P37" s="512">
        <v>0</v>
      </c>
      <c r="Q37" s="513"/>
      <c r="R37" s="28"/>
      <c r="S37" s="28"/>
      <c r="T37" s="491" t="s">
        <v>64</v>
      </c>
      <c r="U37" s="493"/>
      <c r="V37" s="491" t="s">
        <v>80</v>
      </c>
      <c r="W37" s="492"/>
      <c r="X37" s="492"/>
      <c r="Y37" s="493"/>
      <c r="Z37" s="96"/>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row>
    <row r="38" spans="1:56" ht="20.25" customHeight="1">
      <c r="A38" s="30"/>
      <c r="B38" s="28"/>
      <c r="C38" s="491" t="s">
        <v>64</v>
      </c>
      <c r="D38" s="493"/>
      <c r="E38" s="508">
        <f>SUMIFS($AU$14:$AV$31,$C$14:$D$31,"介護支援専門員",$E$14:$F$31,"C")</f>
        <v>80</v>
      </c>
      <c r="F38" s="509"/>
      <c r="G38" s="510">
        <f>SUMIFS($AW$14:$AX$31,$C$14:$D$31,"介護支援専門員",$E$14:$F$31,"C")</f>
        <v>20</v>
      </c>
      <c r="H38" s="511"/>
      <c r="I38" s="47"/>
      <c r="J38" s="512">
        <v>80</v>
      </c>
      <c r="K38" s="513"/>
      <c r="L38" s="514">
        <v>20</v>
      </c>
      <c r="M38" s="515"/>
      <c r="N38" s="47"/>
      <c r="O38" s="47"/>
      <c r="P38" s="508" t="s">
        <v>81</v>
      </c>
      <c r="Q38" s="509"/>
      <c r="R38" s="28"/>
      <c r="S38" s="28"/>
      <c r="T38" s="491" t="s">
        <v>82</v>
      </c>
      <c r="U38" s="493"/>
      <c r="V38" s="491" t="s">
        <v>83</v>
      </c>
      <c r="W38" s="492"/>
      <c r="X38" s="492"/>
      <c r="Y38" s="493"/>
      <c r="Z38" s="48"/>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row>
    <row r="39" spans="1:56" ht="20.25" customHeight="1">
      <c r="A39" s="30"/>
      <c r="B39" s="28"/>
      <c r="C39" s="491" t="s">
        <v>82</v>
      </c>
      <c r="D39" s="493"/>
      <c r="E39" s="508">
        <f>SUMIFS($AU$14:$AV$31,$C$14:$D$31,"介護支援専門員",$E$14:$F$31,"D")</f>
        <v>0</v>
      </c>
      <c r="F39" s="509"/>
      <c r="G39" s="510">
        <f>SUMIFS($AW$14:$AX$31,$C$14:$D$31,"介護支援専門員",$E$14:$F$31,"D")</f>
        <v>0</v>
      </c>
      <c r="H39" s="511"/>
      <c r="I39" s="47"/>
      <c r="J39" s="512">
        <v>0</v>
      </c>
      <c r="K39" s="513"/>
      <c r="L39" s="514">
        <v>0</v>
      </c>
      <c r="M39" s="515"/>
      <c r="N39" s="47"/>
      <c r="O39" s="47"/>
      <c r="P39" s="508" t="s">
        <v>81</v>
      </c>
      <c r="Q39" s="509"/>
      <c r="R39" s="28"/>
      <c r="S39" s="28"/>
      <c r="T39" s="28"/>
      <c r="U39" s="505"/>
      <c r="V39" s="505"/>
      <c r="W39" s="506"/>
      <c r="X39" s="506"/>
      <c r="Y39" s="49"/>
      <c r="Z39" s="49"/>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row>
    <row r="40" spans="1:56" ht="20.25" customHeight="1">
      <c r="A40" s="30"/>
      <c r="B40" s="28"/>
      <c r="C40" s="491" t="s">
        <v>84</v>
      </c>
      <c r="D40" s="493"/>
      <c r="E40" s="508">
        <f>SUM(E36:F39)</f>
        <v>560</v>
      </c>
      <c r="F40" s="509"/>
      <c r="G40" s="510">
        <f>SUM(G36:H39)</f>
        <v>140</v>
      </c>
      <c r="H40" s="511"/>
      <c r="I40" s="47"/>
      <c r="J40" s="508">
        <f>SUM(J36:K39)</f>
        <v>80</v>
      </c>
      <c r="K40" s="509"/>
      <c r="L40" s="508">
        <f>SUM(L36:M39)</f>
        <v>20</v>
      </c>
      <c r="M40" s="509"/>
      <c r="N40" s="47"/>
      <c r="O40" s="47"/>
      <c r="P40" s="508">
        <f>SUM(P36:Q37)</f>
        <v>3</v>
      </c>
      <c r="Q40" s="509"/>
      <c r="R40" s="28"/>
      <c r="S40" s="28"/>
      <c r="T40" s="28"/>
      <c r="U40" s="505"/>
      <c r="V40" s="505"/>
      <c r="W40" s="506"/>
      <c r="X40" s="506"/>
      <c r="Y40" s="50"/>
      <c r="Z40" s="5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row>
    <row r="41" spans="1:56" ht="20.25" customHeight="1">
      <c r="A41" s="30"/>
      <c r="B41" s="28"/>
      <c r="C41" s="28"/>
      <c r="D41" s="28"/>
      <c r="E41" s="28"/>
      <c r="F41" s="28"/>
      <c r="G41" s="28"/>
      <c r="H41" s="28"/>
      <c r="I41" s="28"/>
      <c r="J41" s="28"/>
      <c r="K41" s="28"/>
      <c r="L41" s="29"/>
      <c r="M41" s="28"/>
      <c r="N41" s="28"/>
      <c r="O41" s="28"/>
      <c r="P41" s="28"/>
      <c r="Q41" s="28"/>
      <c r="R41" s="28"/>
      <c r="S41" s="28"/>
      <c r="T41" s="28"/>
      <c r="U41" s="44"/>
      <c r="V41" s="44"/>
      <c r="W41" s="44"/>
      <c r="X41" s="44"/>
      <c r="Y41" s="44"/>
      <c r="Z41" s="44"/>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row>
    <row r="42" spans="1:56" ht="20.25" customHeight="1">
      <c r="A42" s="30"/>
      <c r="B42" s="28"/>
      <c r="C42" s="29" t="s">
        <v>85</v>
      </c>
      <c r="D42" s="28"/>
      <c r="E42" s="28"/>
      <c r="F42" s="28"/>
      <c r="G42" s="28"/>
      <c r="H42" s="28"/>
      <c r="I42" s="51" t="s">
        <v>86</v>
      </c>
      <c r="J42" s="500" t="s">
        <v>87</v>
      </c>
      <c r="K42" s="501"/>
      <c r="L42" s="52"/>
      <c r="M42" s="51"/>
      <c r="N42" s="28"/>
      <c r="O42" s="28"/>
      <c r="P42" s="28"/>
      <c r="Q42" s="28"/>
      <c r="R42" s="28"/>
      <c r="S42" s="28"/>
      <c r="T42" s="28"/>
      <c r="U42" s="53"/>
      <c r="V42" s="44"/>
      <c r="W42" s="44"/>
      <c r="X42" s="44"/>
      <c r="Y42" s="44"/>
      <c r="Z42" s="44"/>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row>
    <row r="43" spans="1:56" ht="20.25" customHeight="1">
      <c r="A43" s="30"/>
      <c r="B43" s="28"/>
      <c r="C43" s="28" t="s">
        <v>88</v>
      </c>
      <c r="D43" s="28"/>
      <c r="E43" s="28"/>
      <c r="F43" s="28"/>
      <c r="G43" s="28"/>
      <c r="H43" s="28" t="s">
        <v>89</v>
      </c>
      <c r="I43" s="28"/>
      <c r="J43" s="28"/>
      <c r="K43" s="28"/>
      <c r="L43" s="29"/>
      <c r="M43" s="28"/>
      <c r="N43" s="28"/>
      <c r="O43" s="28"/>
      <c r="P43" s="28"/>
      <c r="Q43" s="28"/>
      <c r="R43" s="28"/>
      <c r="S43" s="28"/>
      <c r="T43" s="28"/>
      <c r="U43" s="44"/>
      <c r="V43" s="44"/>
      <c r="W43" s="44"/>
      <c r="X43" s="44"/>
      <c r="Y43" s="44"/>
      <c r="Z43" s="44"/>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row>
    <row r="44" spans="1:56" ht="20.25" customHeight="1">
      <c r="A44" s="30"/>
      <c r="B44" s="28"/>
      <c r="C44" s="28" t="str">
        <f>IF($J$42="週","対象時間数（週平均）","対象時間数（当月合計）")</f>
        <v>対象時間数（週平均）</v>
      </c>
      <c r="D44" s="28"/>
      <c r="E44" s="28"/>
      <c r="F44" s="28"/>
      <c r="G44" s="28"/>
      <c r="H44" s="28" t="str">
        <f>IF($J$42="週","週に勤務すべき時間数","当月に勤務すべき時間数")</f>
        <v>週に勤務すべき時間数</v>
      </c>
      <c r="I44" s="28"/>
      <c r="J44" s="28"/>
      <c r="K44" s="28"/>
      <c r="L44" s="29"/>
      <c r="M44" s="490" t="s">
        <v>90</v>
      </c>
      <c r="N44" s="490"/>
      <c r="O44" s="490"/>
      <c r="P44" s="490"/>
      <c r="Q44" s="28"/>
      <c r="R44" s="28"/>
      <c r="S44" s="28"/>
      <c r="T44" s="28"/>
      <c r="U44" s="44"/>
      <c r="V44" s="44"/>
      <c r="W44" s="44"/>
      <c r="X44" s="44"/>
      <c r="Y44" s="44"/>
      <c r="Z44" s="44"/>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row>
    <row r="45" spans="1:56" ht="20.25" customHeight="1">
      <c r="A45" s="30"/>
      <c r="B45" s="28"/>
      <c r="C45" s="502">
        <f>IF($J$42="週",L40,J40)</f>
        <v>20</v>
      </c>
      <c r="D45" s="503"/>
      <c r="E45" s="503"/>
      <c r="F45" s="504"/>
      <c r="G45" s="95" t="s">
        <v>91</v>
      </c>
      <c r="H45" s="491">
        <f>IF($J$42="週",$AV$5,$AZ$5)</f>
        <v>40</v>
      </c>
      <c r="I45" s="492"/>
      <c r="J45" s="492"/>
      <c r="K45" s="493"/>
      <c r="L45" s="95" t="s">
        <v>92</v>
      </c>
      <c r="M45" s="494">
        <f>ROUNDDOWN(C45/H45,1)</f>
        <v>0.5</v>
      </c>
      <c r="N45" s="495"/>
      <c r="O45" s="495"/>
      <c r="P45" s="496"/>
      <c r="Q45" s="28"/>
      <c r="R45" s="28"/>
      <c r="S45" s="28"/>
      <c r="T45" s="28"/>
      <c r="U45" s="507"/>
      <c r="V45" s="507"/>
      <c r="W45" s="507"/>
      <c r="X45" s="507"/>
      <c r="Y45" s="96"/>
      <c r="Z45" s="44"/>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row>
    <row r="46" spans="1:56" ht="20.25" customHeight="1">
      <c r="A46" s="30"/>
      <c r="B46" s="28"/>
      <c r="C46" s="28"/>
      <c r="D46" s="28"/>
      <c r="E46" s="28"/>
      <c r="F46" s="28"/>
      <c r="G46" s="28"/>
      <c r="H46" s="28"/>
      <c r="I46" s="28"/>
      <c r="J46" s="28"/>
      <c r="K46" s="28"/>
      <c r="L46" s="29"/>
      <c r="M46" s="28" t="s">
        <v>93</v>
      </c>
      <c r="N46" s="28"/>
      <c r="O46" s="28"/>
      <c r="P46" s="28"/>
      <c r="Q46" s="28"/>
      <c r="R46" s="28"/>
      <c r="S46" s="28"/>
      <c r="T46" s="28"/>
      <c r="U46" s="44"/>
      <c r="V46" s="44"/>
      <c r="W46" s="44"/>
      <c r="X46" s="44"/>
      <c r="Y46" s="44"/>
      <c r="Z46" s="44"/>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row>
    <row r="47" spans="1:56" ht="20.25" customHeight="1">
      <c r="A47" s="30"/>
      <c r="B47" s="28"/>
      <c r="C47" s="28" t="s">
        <v>94</v>
      </c>
      <c r="D47" s="28"/>
      <c r="E47" s="28"/>
      <c r="F47" s="28"/>
      <c r="G47" s="28"/>
      <c r="H47" s="28"/>
      <c r="I47" s="28"/>
      <c r="J47" s="28"/>
      <c r="K47" s="28"/>
      <c r="L47" s="29"/>
      <c r="M47" s="28"/>
      <c r="N47" s="28"/>
      <c r="O47" s="28"/>
      <c r="P47" s="28"/>
      <c r="Q47" s="28"/>
      <c r="R47" s="28"/>
      <c r="S47" s="28"/>
      <c r="T47" s="28"/>
      <c r="U47" s="28"/>
      <c r="V47" s="54"/>
      <c r="W47" s="55"/>
      <c r="X47" s="55"/>
      <c r="Y47" s="28"/>
      <c r="Z47" s="28"/>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row>
    <row r="48" spans="1:56" ht="20.25" customHeight="1">
      <c r="A48" s="30"/>
      <c r="B48" s="28"/>
      <c r="C48" s="28" t="s">
        <v>71</v>
      </c>
      <c r="D48" s="28"/>
      <c r="E48" s="28"/>
      <c r="F48" s="28"/>
      <c r="G48" s="28"/>
      <c r="H48" s="28"/>
      <c r="I48" s="28"/>
      <c r="J48" s="28"/>
      <c r="K48" s="28"/>
      <c r="L48" s="29"/>
      <c r="M48" s="95"/>
      <c r="N48" s="95"/>
      <c r="O48" s="95"/>
      <c r="P48" s="95"/>
      <c r="Q48" s="28"/>
      <c r="R48" s="28"/>
      <c r="S48" s="28"/>
      <c r="T48" s="28"/>
      <c r="U48" s="28"/>
      <c r="V48" s="54"/>
      <c r="W48" s="55"/>
      <c r="X48" s="55"/>
      <c r="Y48" s="28"/>
      <c r="Z48" s="28"/>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row>
    <row r="49" spans="1:58" ht="20.25" customHeight="1">
      <c r="A49" s="30"/>
      <c r="B49" s="28"/>
      <c r="C49" s="28" t="s">
        <v>95</v>
      </c>
      <c r="D49" s="28"/>
      <c r="E49" s="28"/>
      <c r="F49" s="28"/>
      <c r="G49" s="28"/>
      <c r="H49" s="28" t="s">
        <v>96</v>
      </c>
      <c r="I49" s="28"/>
      <c r="J49" s="28"/>
      <c r="K49" s="28"/>
      <c r="L49" s="28"/>
      <c r="M49" s="490" t="s">
        <v>84</v>
      </c>
      <c r="N49" s="490"/>
      <c r="O49" s="490"/>
      <c r="P49" s="490"/>
      <c r="Q49" s="28"/>
      <c r="R49" s="28"/>
      <c r="S49" s="28"/>
      <c r="T49" s="28"/>
      <c r="U49" s="28"/>
      <c r="V49" s="54"/>
      <c r="W49" s="55"/>
      <c r="X49" s="55"/>
      <c r="Y49" s="28"/>
      <c r="Z49" s="28"/>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row>
    <row r="50" spans="1:58" ht="20.25" customHeight="1">
      <c r="A50" s="30"/>
      <c r="B50" s="28"/>
      <c r="C50" s="491">
        <f>P40</f>
        <v>3</v>
      </c>
      <c r="D50" s="492"/>
      <c r="E50" s="492"/>
      <c r="F50" s="493"/>
      <c r="G50" s="95" t="s">
        <v>97</v>
      </c>
      <c r="H50" s="494">
        <f>M45</f>
        <v>0.5</v>
      </c>
      <c r="I50" s="495"/>
      <c r="J50" s="495"/>
      <c r="K50" s="496"/>
      <c r="L50" s="95" t="s">
        <v>92</v>
      </c>
      <c r="M50" s="497">
        <f>ROUNDDOWN(C50+H50,1)</f>
        <v>3.5</v>
      </c>
      <c r="N50" s="498"/>
      <c r="O50" s="498"/>
      <c r="P50" s="499"/>
      <c r="Q50" s="28"/>
      <c r="R50" s="28"/>
      <c r="S50" s="28"/>
      <c r="T50" s="28"/>
      <c r="U50" s="28"/>
      <c r="V50" s="54"/>
      <c r="W50" s="55"/>
      <c r="X50" s="55"/>
      <c r="Y50" s="28"/>
      <c r="Z50" s="28"/>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row>
    <row r="51" spans="1:58" ht="20.25" customHeight="1">
      <c r="A51" s="30"/>
      <c r="B51" s="28"/>
      <c r="C51" s="28"/>
      <c r="D51" s="28"/>
      <c r="E51" s="28"/>
      <c r="F51" s="28"/>
      <c r="G51" s="28"/>
      <c r="H51" s="28"/>
      <c r="I51" s="28"/>
      <c r="J51" s="28"/>
      <c r="K51" s="28"/>
      <c r="L51" s="28"/>
      <c r="M51" s="28"/>
      <c r="N51" s="29"/>
      <c r="O51" s="28"/>
      <c r="P51" s="28"/>
      <c r="Q51" s="28"/>
      <c r="R51" s="28"/>
      <c r="S51" s="28"/>
      <c r="T51" s="28"/>
      <c r="U51" s="28"/>
      <c r="V51" s="54"/>
      <c r="W51" s="55"/>
      <c r="X51" s="55"/>
      <c r="Y51" s="28"/>
      <c r="Z51" s="28"/>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row>
    <row r="52" spans="1:58" ht="20.25" customHeight="1">
      <c r="C52" s="56"/>
      <c r="D52" s="56"/>
      <c r="T52" s="56"/>
      <c r="AJ52" s="57"/>
      <c r="AK52" s="58"/>
      <c r="AL52" s="58"/>
      <c r="BE52" s="58"/>
    </row>
    <row r="53" spans="1:58" ht="20.25" customHeight="1">
      <c r="C53" s="56"/>
      <c r="D53" s="56"/>
      <c r="U53" s="56"/>
      <c r="AK53" s="57"/>
      <c r="AL53" s="58"/>
      <c r="AM53" s="58"/>
      <c r="BF53" s="58"/>
    </row>
    <row r="54" spans="1:58" ht="20.25" customHeight="1">
      <c r="D54" s="56"/>
      <c r="U54" s="56"/>
      <c r="AK54" s="57"/>
      <c r="AL54" s="58"/>
      <c r="AM54" s="58"/>
      <c r="BF54" s="58"/>
    </row>
    <row r="55" spans="1:58" ht="20.25" customHeight="1">
      <c r="C55" s="56"/>
      <c r="D55" s="56"/>
      <c r="U55" s="56"/>
      <c r="AK55" s="57"/>
      <c r="AL55" s="58"/>
      <c r="AM55" s="58"/>
      <c r="BF55" s="58"/>
    </row>
    <row r="56" spans="1:58" ht="20.25" customHeight="1">
      <c r="C56" s="57"/>
      <c r="D56" s="57"/>
      <c r="E56" s="57"/>
      <c r="F56" s="57"/>
      <c r="G56" s="57"/>
      <c r="H56" s="57"/>
      <c r="I56" s="57"/>
      <c r="J56" s="57"/>
      <c r="K56" s="57"/>
      <c r="L56" s="57"/>
      <c r="M56" s="57"/>
      <c r="N56" s="57"/>
      <c r="O56" s="57"/>
      <c r="P56" s="57"/>
      <c r="Q56" s="57"/>
      <c r="R56" s="57"/>
      <c r="S56" s="57"/>
      <c r="T56" s="57"/>
      <c r="U56" s="58"/>
      <c r="V56" s="58"/>
      <c r="W56" s="57"/>
      <c r="X56" s="57"/>
      <c r="Y56" s="57"/>
      <c r="Z56" s="57"/>
      <c r="AA56" s="57"/>
      <c r="AB56" s="57"/>
      <c r="AC56" s="57"/>
      <c r="AD56" s="57"/>
      <c r="AE56" s="57"/>
      <c r="AF56" s="57"/>
      <c r="AG56" s="57"/>
      <c r="AH56" s="57"/>
      <c r="AI56" s="57"/>
      <c r="AJ56" s="57"/>
      <c r="AK56" s="57"/>
      <c r="AL56" s="58"/>
      <c r="AM56" s="58"/>
      <c r="BF56" s="58"/>
    </row>
    <row r="57" spans="1:58" ht="20.25" customHeight="1">
      <c r="C57" s="57"/>
      <c r="D57" s="57"/>
      <c r="E57" s="57"/>
      <c r="F57" s="57"/>
      <c r="G57" s="57"/>
      <c r="H57" s="57"/>
      <c r="I57" s="57"/>
      <c r="J57" s="57"/>
      <c r="K57" s="57"/>
      <c r="L57" s="57"/>
      <c r="M57" s="57"/>
      <c r="N57" s="57"/>
      <c r="O57" s="57"/>
      <c r="P57" s="57"/>
      <c r="Q57" s="57"/>
      <c r="R57" s="57"/>
      <c r="S57" s="57"/>
      <c r="T57" s="57"/>
      <c r="U57" s="58"/>
      <c r="V57" s="58"/>
      <c r="W57" s="57"/>
      <c r="X57" s="57"/>
      <c r="Y57" s="57"/>
      <c r="Z57" s="57"/>
      <c r="AA57" s="57"/>
      <c r="AB57" s="57"/>
      <c r="AC57" s="57"/>
      <c r="AD57" s="57"/>
      <c r="AE57" s="57"/>
      <c r="AF57" s="57"/>
      <c r="AG57" s="57"/>
      <c r="AH57" s="57"/>
      <c r="AI57" s="57"/>
      <c r="AJ57" s="57"/>
      <c r="AK57" s="57"/>
      <c r="AL57" s="58"/>
      <c r="AM57" s="58"/>
      <c r="BF57" s="58"/>
    </row>
  </sheetData>
  <sheetProtection insertRows="0"/>
  <mergeCells count="212">
    <mergeCell ref="AZ6:BA6"/>
    <mergeCell ref="AV5:AW5"/>
    <mergeCell ref="AZ5:BA5"/>
    <mergeCell ref="AZ7:BA7"/>
    <mergeCell ref="AM1:BA1"/>
    <mergeCell ref="U2:V2"/>
    <mergeCell ref="X2:Y2"/>
    <mergeCell ref="AB2:AC2"/>
    <mergeCell ref="AM2:BA2"/>
    <mergeCell ref="AZ3:BC3"/>
    <mergeCell ref="AZ4:BC4"/>
    <mergeCell ref="B9:B13"/>
    <mergeCell ref="C9:D13"/>
    <mergeCell ref="E9:F13"/>
    <mergeCell ref="G9:K13"/>
    <mergeCell ref="L9:O13"/>
    <mergeCell ref="P9:AT9"/>
    <mergeCell ref="AY9:BD13"/>
    <mergeCell ref="P10:V10"/>
    <mergeCell ref="W10:AC10"/>
    <mergeCell ref="AD10:AJ10"/>
    <mergeCell ref="AK10:AQ10"/>
    <mergeCell ref="AR10:AT10"/>
    <mergeCell ref="G14:K14"/>
    <mergeCell ref="L14:O14"/>
    <mergeCell ref="AU14:AV14"/>
    <mergeCell ref="AW14:AX14"/>
    <mergeCell ref="AU9:AV13"/>
    <mergeCell ref="AW9:AX13"/>
    <mergeCell ref="AY14:BD14"/>
    <mergeCell ref="C15:D15"/>
    <mergeCell ref="E15:F15"/>
    <mergeCell ref="G15:K15"/>
    <mergeCell ref="L15:O15"/>
    <mergeCell ref="AU15:AV15"/>
    <mergeCell ref="AW15:AX15"/>
    <mergeCell ref="AY15:BD15"/>
    <mergeCell ref="C14:D14"/>
    <mergeCell ref="E14:F14"/>
    <mergeCell ref="AW17:AX17"/>
    <mergeCell ref="AY17:BD17"/>
    <mergeCell ref="C16:D16"/>
    <mergeCell ref="E16:F16"/>
    <mergeCell ref="G16:K16"/>
    <mergeCell ref="L16:O16"/>
    <mergeCell ref="AU16:AV16"/>
    <mergeCell ref="AW16:AX16"/>
    <mergeCell ref="G18:K18"/>
    <mergeCell ref="L18:O18"/>
    <mergeCell ref="AU18:AV18"/>
    <mergeCell ref="AW18:AX18"/>
    <mergeCell ref="AY16:BD16"/>
    <mergeCell ref="C17:D17"/>
    <mergeCell ref="E17:F17"/>
    <mergeCell ref="G17:K17"/>
    <mergeCell ref="L17:O17"/>
    <mergeCell ref="AU17:AV17"/>
    <mergeCell ref="AY18:BD18"/>
    <mergeCell ref="C19:D19"/>
    <mergeCell ref="E19:F19"/>
    <mergeCell ref="G19:K19"/>
    <mergeCell ref="L19:O19"/>
    <mergeCell ref="AU19:AV19"/>
    <mergeCell ref="AW19:AX19"/>
    <mergeCell ref="AY19:BD19"/>
    <mergeCell ref="C18:D18"/>
    <mergeCell ref="E18:F18"/>
    <mergeCell ref="AW21:AX21"/>
    <mergeCell ref="AY21:BD21"/>
    <mergeCell ref="C20:D20"/>
    <mergeCell ref="E20:F20"/>
    <mergeCell ref="G20:K20"/>
    <mergeCell ref="L20:O20"/>
    <mergeCell ref="AU20:AV20"/>
    <mergeCell ref="AW20:AX20"/>
    <mergeCell ref="G22:K22"/>
    <mergeCell ref="L22:O22"/>
    <mergeCell ref="AU22:AV22"/>
    <mergeCell ref="AW22:AX22"/>
    <mergeCell ref="AY20:BD20"/>
    <mergeCell ref="C21:D21"/>
    <mergeCell ref="E21:F21"/>
    <mergeCell ref="G21:K21"/>
    <mergeCell ref="L21:O21"/>
    <mergeCell ref="AU21:AV21"/>
    <mergeCell ref="AY22:BD22"/>
    <mergeCell ref="C23:D23"/>
    <mergeCell ref="E23:F23"/>
    <mergeCell ref="G23:K23"/>
    <mergeCell ref="L23:O23"/>
    <mergeCell ref="AU23:AV23"/>
    <mergeCell ref="AW23:AX23"/>
    <mergeCell ref="AY23:BD23"/>
    <mergeCell ref="C22:D22"/>
    <mergeCell ref="E22:F22"/>
    <mergeCell ref="AW25:AX25"/>
    <mergeCell ref="AY25:BD25"/>
    <mergeCell ref="C24:D24"/>
    <mergeCell ref="E24:F24"/>
    <mergeCell ref="G24:K24"/>
    <mergeCell ref="L24:O24"/>
    <mergeCell ref="AU24:AV24"/>
    <mergeCell ref="AW24:AX24"/>
    <mergeCell ref="G26:K26"/>
    <mergeCell ref="L26:O26"/>
    <mergeCell ref="AU26:AV26"/>
    <mergeCell ref="AW26:AX26"/>
    <mergeCell ref="AY24:BD24"/>
    <mergeCell ref="C25:D25"/>
    <mergeCell ref="E25:F25"/>
    <mergeCell ref="G25:K25"/>
    <mergeCell ref="L25:O25"/>
    <mergeCell ref="AU25:AV25"/>
    <mergeCell ref="AY26:BD26"/>
    <mergeCell ref="C27:D27"/>
    <mergeCell ref="E27:F27"/>
    <mergeCell ref="G27:K27"/>
    <mergeCell ref="L27:O27"/>
    <mergeCell ref="AU27:AV27"/>
    <mergeCell ref="AW27:AX27"/>
    <mergeCell ref="AY27:BD27"/>
    <mergeCell ref="C26:D26"/>
    <mergeCell ref="E26:F26"/>
    <mergeCell ref="AW29:AX29"/>
    <mergeCell ref="AY29:BD29"/>
    <mergeCell ref="C28:D28"/>
    <mergeCell ref="E28:F28"/>
    <mergeCell ref="G28:K28"/>
    <mergeCell ref="L28:O28"/>
    <mergeCell ref="AU28:AV28"/>
    <mergeCell ref="AW28:AX28"/>
    <mergeCell ref="G30:K30"/>
    <mergeCell ref="L30:O30"/>
    <mergeCell ref="AU30:AV30"/>
    <mergeCell ref="AW30:AX30"/>
    <mergeCell ref="AY28:BD28"/>
    <mergeCell ref="C29:D29"/>
    <mergeCell ref="E29:F29"/>
    <mergeCell ref="G29:K29"/>
    <mergeCell ref="L29:O29"/>
    <mergeCell ref="AU29:AV29"/>
    <mergeCell ref="AY30:BD30"/>
    <mergeCell ref="C31:D31"/>
    <mergeCell ref="E31:F31"/>
    <mergeCell ref="G31:K31"/>
    <mergeCell ref="L31:O31"/>
    <mergeCell ref="AU31:AV31"/>
    <mergeCell ref="AW31:AX31"/>
    <mergeCell ref="AY31:BD31"/>
    <mergeCell ref="C30:D30"/>
    <mergeCell ref="E30:F30"/>
    <mergeCell ref="C34:D35"/>
    <mergeCell ref="E34:H34"/>
    <mergeCell ref="J34:M34"/>
    <mergeCell ref="G36:H36"/>
    <mergeCell ref="J36:K36"/>
    <mergeCell ref="L36:M36"/>
    <mergeCell ref="P36:Q36"/>
    <mergeCell ref="T34:U34"/>
    <mergeCell ref="V34:Y34"/>
    <mergeCell ref="E35:F35"/>
    <mergeCell ref="G35:H35"/>
    <mergeCell ref="J35:K35"/>
    <mergeCell ref="L35:M35"/>
    <mergeCell ref="T35:U35"/>
    <mergeCell ref="V35:Y35"/>
    <mergeCell ref="C36:D36"/>
    <mergeCell ref="E36:F36"/>
    <mergeCell ref="T36:U36"/>
    <mergeCell ref="V36:Y36"/>
    <mergeCell ref="T37:U37"/>
    <mergeCell ref="V37:Y37"/>
    <mergeCell ref="C37:D37"/>
    <mergeCell ref="E37:F37"/>
    <mergeCell ref="G37:H37"/>
    <mergeCell ref="J37:K37"/>
    <mergeCell ref="V38:Y38"/>
    <mergeCell ref="C39:D39"/>
    <mergeCell ref="E38:F38"/>
    <mergeCell ref="G38:H38"/>
    <mergeCell ref="J38:K38"/>
    <mergeCell ref="L38:M38"/>
    <mergeCell ref="P38:Q38"/>
    <mergeCell ref="T38:U38"/>
    <mergeCell ref="C38:D38"/>
    <mergeCell ref="E39:F39"/>
    <mergeCell ref="G39:H39"/>
    <mergeCell ref="J39:K39"/>
    <mergeCell ref="L39:M39"/>
    <mergeCell ref="P39:Q39"/>
    <mergeCell ref="U39:V39"/>
    <mergeCell ref="L37:M37"/>
    <mergeCell ref="P37:Q37"/>
    <mergeCell ref="U40:V40"/>
    <mergeCell ref="W40:X40"/>
    <mergeCell ref="U45:X45"/>
    <mergeCell ref="W39:X39"/>
    <mergeCell ref="C40:D40"/>
    <mergeCell ref="E40:F40"/>
    <mergeCell ref="G40:H40"/>
    <mergeCell ref="J40:K40"/>
    <mergeCell ref="L40:M40"/>
    <mergeCell ref="P40:Q40"/>
    <mergeCell ref="M49:P49"/>
    <mergeCell ref="C50:F50"/>
    <mergeCell ref="H50:K50"/>
    <mergeCell ref="M50:P50"/>
    <mergeCell ref="J42:K42"/>
    <mergeCell ref="M44:P44"/>
    <mergeCell ref="C45:F45"/>
    <mergeCell ref="H45:K45"/>
    <mergeCell ref="M45:P45"/>
  </mergeCells>
  <phoneticPr fontId="1"/>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3">
      <formula>INDIRECT(ADDRESS(ROW(),COLUMN()))=TRUNC(INDIRECT(ADDRESS(ROW(),COLUMN())))</formula>
    </cfRule>
  </conditionalFormatting>
  <dataValidations count="8">
    <dataValidation allowBlank="1" showInputMessage="1" showErrorMessage="1" error="入力可能範囲　32～40" sqref="AZ6" xr:uid="{00000000-0002-0000-0600-000000000000}"/>
    <dataValidation type="list" allowBlank="1" showInputMessage="1" sqref="E14:F31" xr:uid="{00000000-0002-0000-0600-000001000000}">
      <formula1>"A, B, C, D"</formula1>
    </dataValidation>
    <dataValidation type="list" allowBlank="1" showInputMessage="1" showErrorMessage="1" sqref="AZ4:BC4" xr:uid="{00000000-0002-0000-0600-000002000000}">
      <formula1>"予定,実績,予定・実績"</formula1>
    </dataValidation>
    <dataValidation type="list" errorStyle="warning" allowBlank="1" showInputMessage="1" error="リストにない場合のみ、入力してください。" sqref="G14:K31" xr:uid="{00000000-0002-0000-0600-000003000000}">
      <formula1>INDIRECT(C14)</formula1>
    </dataValidation>
    <dataValidation type="list" allowBlank="1" showInputMessage="1" sqref="C14:D31" xr:uid="{00000000-0002-0000-0600-000004000000}">
      <formula1>職種</formula1>
    </dataValidation>
    <dataValidation type="decimal" allowBlank="1" showInputMessage="1" showErrorMessage="1" error="入力可能範囲　32～40" sqref="AV5" xr:uid="{00000000-0002-0000-0600-000005000000}">
      <formula1>32</formula1>
      <formula2>40</formula2>
    </dataValidation>
    <dataValidation type="list" allowBlank="1" showInputMessage="1" showErrorMessage="1" sqref="J42:K42" xr:uid="{00000000-0002-0000-0600-000006000000}">
      <formula1>"週,暦月"</formula1>
    </dataValidation>
    <dataValidation type="list" allowBlank="1" showInputMessage="1" showErrorMessage="1" sqref="AZ3" xr:uid="{00000000-0002-0000-0600-000007000000}">
      <formula1>"４週,暦月"</formula1>
    </dataValidation>
  </dataValidations>
  <printOptions horizontalCentered="1"/>
  <pageMargins left="0.23622047244094499" right="0.23622047244094499" top="0.43307086614173201" bottom="0.27559055118110198" header="0.31496062992126" footer="0.31496062992126"/>
  <pageSetup paperSize="9" scale="3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600-000008000000}">
          <x14:formula1>
            <xm:f>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F57"/>
  <sheetViews>
    <sheetView showGridLines="0" view="pageBreakPreview" topLeftCell="A15" zoomScaleNormal="55" zoomScaleSheetLayoutView="100" workbookViewId="0"/>
  </sheetViews>
  <sheetFormatPr defaultColWidth="4.453125" defaultRowHeight="20.25" customHeight="1"/>
  <cols>
    <col min="1" max="1" width="1.36328125" style="30" customWidth="1"/>
    <col min="2" max="56" width="5.6328125" style="30" customWidth="1"/>
    <col min="57" max="16384" width="4.453125" style="30"/>
  </cols>
  <sheetData>
    <row r="1" spans="2:57" s="216" customFormat="1" ht="20.25" customHeight="1">
      <c r="C1" s="228" t="s">
        <v>383</v>
      </c>
      <c r="D1" s="228"/>
      <c r="G1" s="13" t="s">
        <v>2</v>
      </c>
      <c r="J1" s="228"/>
      <c r="K1" s="228"/>
      <c r="L1" s="228"/>
      <c r="M1" s="228"/>
      <c r="AK1" s="14" t="s">
        <v>23</v>
      </c>
      <c r="AL1" s="14" t="s">
        <v>24</v>
      </c>
      <c r="AM1" s="605" t="s">
        <v>1</v>
      </c>
      <c r="AN1" s="605"/>
      <c r="AO1" s="605"/>
      <c r="AP1" s="605"/>
      <c r="AQ1" s="605"/>
      <c r="AR1" s="605"/>
      <c r="AS1" s="605"/>
      <c r="AT1" s="605"/>
      <c r="AU1" s="605"/>
      <c r="AV1" s="605"/>
      <c r="AW1" s="605"/>
      <c r="AX1" s="605"/>
      <c r="AY1" s="605"/>
      <c r="AZ1" s="605"/>
      <c r="BA1" s="605"/>
      <c r="BB1" s="15" t="s">
        <v>25</v>
      </c>
    </row>
    <row r="2" spans="2:57" s="16" customFormat="1" ht="20.25" customHeight="1">
      <c r="D2" s="13"/>
      <c r="H2" s="13"/>
      <c r="I2" s="14"/>
      <c r="J2" s="14"/>
      <c r="K2" s="14"/>
      <c r="L2" s="14"/>
      <c r="M2" s="14"/>
      <c r="T2" s="14" t="s">
        <v>26</v>
      </c>
      <c r="U2" s="606">
        <v>6</v>
      </c>
      <c r="V2" s="606"/>
      <c r="W2" s="14" t="s">
        <v>24</v>
      </c>
      <c r="X2" s="607">
        <f>IF(U2=0,"",YEAR(DATE(2018+U2,1,1)))</f>
        <v>2024</v>
      </c>
      <c r="Y2" s="607"/>
      <c r="Z2" s="16" t="s">
        <v>27</v>
      </c>
      <c r="AA2" s="16" t="s">
        <v>28</v>
      </c>
      <c r="AB2" s="606">
        <v>4</v>
      </c>
      <c r="AC2" s="606"/>
      <c r="AD2" s="16" t="s">
        <v>29</v>
      </c>
      <c r="AJ2" s="15"/>
      <c r="AK2" s="14" t="s">
        <v>30</v>
      </c>
      <c r="AL2" s="14" t="s">
        <v>24</v>
      </c>
      <c r="AM2" s="606"/>
      <c r="AN2" s="606"/>
      <c r="AO2" s="606"/>
      <c r="AP2" s="606"/>
      <c r="AQ2" s="606"/>
      <c r="AR2" s="606"/>
      <c r="AS2" s="606"/>
      <c r="AT2" s="606"/>
      <c r="AU2" s="606"/>
      <c r="AV2" s="606"/>
      <c r="AW2" s="606"/>
      <c r="AX2" s="606"/>
      <c r="AY2" s="606"/>
      <c r="AZ2" s="606"/>
      <c r="BA2" s="606"/>
      <c r="BB2" s="15" t="s">
        <v>25</v>
      </c>
      <c r="BC2" s="14"/>
      <c r="BD2" s="14"/>
      <c r="BE2" s="14"/>
    </row>
    <row r="3" spans="2:57" s="16" customFormat="1" ht="20.25" customHeight="1">
      <c r="D3" s="13"/>
      <c r="H3" s="13"/>
      <c r="I3" s="14"/>
      <c r="J3" s="14"/>
      <c r="K3" s="14"/>
      <c r="L3" s="14"/>
      <c r="M3" s="14"/>
      <c r="T3" s="19"/>
      <c r="U3" s="20"/>
      <c r="V3" s="20"/>
      <c r="W3" s="21"/>
      <c r="X3" s="20"/>
      <c r="Y3" s="20"/>
      <c r="Z3" s="22"/>
      <c r="AA3" s="22"/>
      <c r="AB3" s="20"/>
      <c r="AC3" s="20"/>
      <c r="AD3" s="23"/>
      <c r="AJ3" s="15"/>
      <c r="AK3" s="14"/>
      <c r="AL3" s="14"/>
      <c r="AM3" s="94"/>
      <c r="AN3" s="94"/>
      <c r="AO3" s="94"/>
      <c r="AP3" s="94"/>
      <c r="AQ3" s="94"/>
      <c r="AR3" s="94"/>
      <c r="AS3" s="94"/>
      <c r="AT3" s="94"/>
      <c r="AU3" s="94"/>
      <c r="AV3" s="94"/>
      <c r="AW3" s="94"/>
      <c r="AX3" s="94"/>
      <c r="AY3" s="226" t="s">
        <v>32</v>
      </c>
      <c r="AZ3" s="608" t="s">
        <v>33</v>
      </c>
      <c r="BA3" s="608"/>
      <c r="BB3" s="608"/>
      <c r="BC3" s="608"/>
      <c r="BD3" s="14"/>
      <c r="BE3" s="14"/>
    </row>
    <row r="4" spans="2:57" s="16" customFormat="1" ht="20.25" customHeight="1">
      <c r="B4" s="224"/>
      <c r="C4" s="224"/>
      <c r="D4" s="224"/>
      <c r="E4" s="224"/>
      <c r="F4" s="224"/>
      <c r="G4" s="224"/>
      <c r="H4" s="224"/>
      <c r="I4" s="224"/>
      <c r="J4" s="24"/>
      <c r="K4" s="25"/>
      <c r="L4" s="25"/>
      <c r="M4" s="25"/>
      <c r="N4" s="25"/>
      <c r="O4" s="25"/>
      <c r="P4" s="26"/>
      <c r="Q4" s="25"/>
      <c r="R4" s="25"/>
      <c r="Z4" s="22"/>
      <c r="AA4" s="22"/>
      <c r="AB4" s="20"/>
      <c r="AC4" s="20"/>
      <c r="AD4" s="23"/>
      <c r="AJ4" s="15"/>
      <c r="AK4" s="14"/>
      <c r="AL4" s="14"/>
      <c r="AM4" s="94"/>
      <c r="AN4" s="94"/>
      <c r="AO4" s="94"/>
      <c r="AP4" s="94"/>
      <c r="AQ4" s="94"/>
      <c r="AR4" s="94"/>
      <c r="AS4" s="94"/>
      <c r="AT4" s="94"/>
      <c r="AU4" s="94"/>
      <c r="AV4" s="94"/>
      <c r="AW4" s="94"/>
      <c r="AX4" s="94"/>
      <c r="AY4" s="226" t="s">
        <v>34</v>
      </c>
      <c r="AZ4" s="608" t="s">
        <v>35</v>
      </c>
      <c r="BA4" s="608"/>
      <c r="BB4" s="608"/>
      <c r="BC4" s="608"/>
      <c r="BD4" s="14"/>
      <c r="BE4" s="14"/>
    </row>
    <row r="5" spans="2:57" s="16" customFormat="1" ht="20.25" customHeight="1">
      <c r="B5" s="222"/>
      <c r="C5" s="222"/>
      <c r="D5" s="222"/>
      <c r="E5" s="222"/>
      <c r="F5" s="222"/>
      <c r="G5" s="222"/>
      <c r="H5" s="222"/>
      <c r="I5" s="222"/>
      <c r="J5" s="25"/>
      <c r="K5" s="27"/>
      <c r="L5" s="225"/>
      <c r="M5" s="225"/>
      <c r="N5" s="225"/>
      <c r="O5" s="225"/>
      <c r="P5" s="222"/>
      <c r="Q5" s="224"/>
      <c r="R5" s="224"/>
      <c r="S5" s="216"/>
      <c r="Z5" s="22"/>
      <c r="AA5" s="22"/>
      <c r="AB5" s="20"/>
      <c r="AC5" s="20"/>
      <c r="AD5" s="216"/>
      <c r="AE5" s="216"/>
      <c r="AF5" s="216"/>
      <c r="AG5" s="216"/>
      <c r="AJ5" s="216" t="s">
        <v>36</v>
      </c>
      <c r="AK5" s="216"/>
      <c r="AL5" s="216"/>
      <c r="AM5" s="216"/>
      <c r="AN5" s="216"/>
      <c r="AO5" s="216"/>
      <c r="AP5" s="216"/>
      <c r="AQ5" s="216"/>
      <c r="AR5" s="224"/>
      <c r="AS5" s="224"/>
      <c r="AT5" s="28"/>
      <c r="AU5" s="216"/>
      <c r="AV5" s="599">
        <v>40</v>
      </c>
      <c r="AW5" s="600"/>
      <c r="AX5" s="28" t="s">
        <v>37</v>
      </c>
      <c r="AY5" s="216"/>
      <c r="AZ5" s="599">
        <v>160</v>
      </c>
      <c r="BA5" s="600"/>
      <c r="BB5" s="28" t="s">
        <v>38</v>
      </c>
      <c r="BC5" s="216"/>
      <c r="BE5" s="14"/>
    </row>
    <row r="6" spans="2:57" s="16" customFormat="1" ht="20.25" customHeight="1">
      <c r="B6" s="222"/>
      <c r="C6" s="222"/>
      <c r="D6" s="222"/>
      <c r="E6" s="222"/>
      <c r="F6" s="222"/>
      <c r="G6" s="222"/>
      <c r="H6" s="222"/>
      <c r="I6" s="222"/>
      <c r="J6" s="25"/>
      <c r="K6" s="27"/>
      <c r="L6" s="225"/>
      <c r="M6" s="225"/>
      <c r="N6" s="225"/>
      <c r="O6" s="225"/>
      <c r="P6" s="222"/>
      <c r="Q6" s="224"/>
      <c r="R6" s="224"/>
      <c r="S6" s="216"/>
      <c r="Z6" s="22"/>
      <c r="AA6" s="22"/>
      <c r="AB6" s="20"/>
      <c r="AC6" s="20"/>
      <c r="AD6" s="216"/>
      <c r="AE6" s="216"/>
      <c r="AF6" s="216"/>
      <c r="AG6" s="216"/>
      <c r="AJ6" s="216"/>
      <c r="AK6" s="216"/>
      <c r="AL6" s="216"/>
      <c r="AM6" s="216"/>
      <c r="AN6" s="216"/>
      <c r="AO6" s="216"/>
      <c r="AP6" s="216"/>
      <c r="AQ6" s="216" t="s">
        <v>39</v>
      </c>
      <c r="AR6" s="216"/>
      <c r="AS6" s="217"/>
      <c r="AT6" s="217"/>
      <c r="AU6" s="217"/>
      <c r="AV6" s="216"/>
      <c r="AW6" s="216"/>
      <c r="AX6" s="218"/>
      <c r="AY6" s="216"/>
      <c r="AZ6" s="599">
        <v>100</v>
      </c>
      <c r="BA6" s="600"/>
      <c r="BB6" s="28" t="s">
        <v>40</v>
      </c>
      <c r="BC6" s="216"/>
      <c r="BE6" s="14"/>
    </row>
    <row r="7" spans="2:57" s="16" customFormat="1" ht="20.25" customHeight="1">
      <c r="B7" s="222"/>
      <c r="C7" s="222"/>
      <c r="D7" s="222"/>
      <c r="E7" s="222"/>
      <c r="F7" s="222"/>
      <c r="G7" s="222"/>
      <c r="H7" s="222"/>
      <c r="I7" s="222"/>
      <c r="J7" s="222"/>
      <c r="K7" s="223"/>
      <c r="L7" s="223"/>
      <c r="M7" s="223"/>
      <c r="N7" s="222"/>
      <c r="O7" s="221"/>
      <c r="P7" s="220"/>
      <c r="Q7" s="220"/>
      <c r="R7" s="219"/>
      <c r="S7" s="217"/>
      <c r="Z7" s="22"/>
      <c r="AA7" s="22"/>
      <c r="AB7" s="20"/>
      <c r="AC7" s="20"/>
      <c r="AD7" s="28"/>
      <c r="AE7" s="216"/>
      <c r="AF7" s="216"/>
      <c r="AG7" s="216"/>
      <c r="AL7" s="216"/>
      <c r="AM7" s="216"/>
      <c r="AN7" s="29"/>
      <c r="AO7" s="218"/>
      <c r="AP7" s="218"/>
      <c r="AQ7" s="217"/>
      <c r="AR7" s="217"/>
      <c r="AS7" s="217"/>
      <c r="AT7" s="217"/>
      <c r="AU7" s="217"/>
      <c r="AV7" s="217"/>
      <c r="AW7" s="216" t="s">
        <v>41</v>
      </c>
      <c r="AX7" s="216"/>
      <c r="AY7" s="216"/>
      <c r="AZ7" s="603">
        <f>DAY(EOMONTH(DATE(X2,AB2,1),0))</f>
        <v>30</v>
      </c>
      <c r="BA7" s="604"/>
      <c r="BB7" s="28" t="s">
        <v>42</v>
      </c>
      <c r="BE7" s="14"/>
    </row>
    <row r="8" spans="2:57" ht="5.15" customHeight="1" thickBot="1">
      <c r="C8" s="31"/>
      <c r="D8" s="31"/>
      <c r="S8" s="31"/>
      <c r="AJ8" s="31"/>
      <c r="BC8" s="32"/>
      <c r="BD8" s="32"/>
      <c r="BE8" s="32"/>
    </row>
    <row r="9" spans="2:57" ht="20.25" customHeight="1" thickBot="1">
      <c r="B9" s="577" t="s">
        <v>43</v>
      </c>
      <c r="C9" s="580" t="s">
        <v>44</v>
      </c>
      <c r="D9" s="581"/>
      <c r="E9" s="586" t="s">
        <v>45</v>
      </c>
      <c r="F9" s="581"/>
      <c r="G9" s="586" t="s">
        <v>46</v>
      </c>
      <c r="H9" s="580"/>
      <c r="I9" s="580"/>
      <c r="J9" s="580"/>
      <c r="K9" s="581"/>
      <c r="L9" s="586" t="s">
        <v>47</v>
      </c>
      <c r="M9" s="580"/>
      <c r="N9" s="580"/>
      <c r="O9" s="589"/>
      <c r="P9" s="592" t="s">
        <v>48</v>
      </c>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62" t="str">
        <f>IF(AZ3="４週","(10)1～4週目の勤務時間数合計","(10)1か月の勤務時間数合計")</f>
        <v>(10)1～4週目の勤務時間数合計</v>
      </c>
      <c r="AV9" s="563"/>
      <c r="AW9" s="562" t="s">
        <v>49</v>
      </c>
      <c r="AX9" s="563"/>
      <c r="AY9" s="594" t="s">
        <v>50</v>
      </c>
      <c r="AZ9" s="594"/>
      <c r="BA9" s="594"/>
      <c r="BB9" s="594"/>
      <c r="BC9" s="594"/>
      <c r="BD9" s="594"/>
    </row>
    <row r="10" spans="2:57" ht="20.25" customHeight="1" thickBot="1">
      <c r="B10" s="578"/>
      <c r="C10" s="582"/>
      <c r="D10" s="583"/>
      <c r="E10" s="587"/>
      <c r="F10" s="583"/>
      <c r="G10" s="587"/>
      <c r="H10" s="582"/>
      <c r="I10" s="582"/>
      <c r="J10" s="582"/>
      <c r="K10" s="583"/>
      <c r="L10" s="587"/>
      <c r="M10" s="582"/>
      <c r="N10" s="582"/>
      <c r="O10" s="590"/>
      <c r="P10" s="596" t="s">
        <v>51</v>
      </c>
      <c r="Q10" s="597"/>
      <c r="R10" s="597"/>
      <c r="S10" s="597"/>
      <c r="T10" s="597"/>
      <c r="U10" s="597"/>
      <c r="V10" s="598"/>
      <c r="W10" s="596" t="s">
        <v>52</v>
      </c>
      <c r="X10" s="597"/>
      <c r="Y10" s="597"/>
      <c r="Z10" s="597"/>
      <c r="AA10" s="597"/>
      <c r="AB10" s="597"/>
      <c r="AC10" s="598"/>
      <c r="AD10" s="596" t="s">
        <v>53</v>
      </c>
      <c r="AE10" s="597"/>
      <c r="AF10" s="597"/>
      <c r="AG10" s="597"/>
      <c r="AH10" s="597"/>
      <c r="AI10" s="597"/>
      <c r="AJ10" s="598"/>
      <c r="AK10" s="596" t="s">
        <v>54</v>
      </c>
      <c r="AL10" s="597"/>
      <c r="AM10" s="597"/>
      <c r="AN10" s="597"/>
      <c r="AO10" s="597"/>
      <c r="AP10" s="597"/>
      <c r="AQ10" s="598"/>
      <c r="AR10" s="596" t="s">
        <v>55</v>
      </c>
      <c r="AS10" s="597"/>
      <c r="AT10" s="598"/>
      <c r="AU10" s="564"/>
      <c r="AV10" s="565"/>
      <c r="AW10" s="564"/>
      <c r="AX10" s="565"/>
      <c r="AY10" s="594"/>
      <c r="AZ10" s="594"/>
      <c r="BA10" s="594"/>
      <c r="BB10" s="594"/>
      <c r="BC10" s="594"/>
      <c r="BD10" s="594"/>
    </row>
    <row r="11" spans="2:57" ht="20.25" customHeight="1" thickBot="1">
      <c r="B11" s="578"/>
      <c r="C11" s="582"/>
      <c r="D11" s="583"/>
      <c r="E11" s="587"/>
      <c r="F11" s="583"/>
      <c r="G11" s="587"/>
      <c r="H11" s="582"/>
      <c r="I11" s="582"/>
      <c r="J11" s="582"/>
      <c r="K11" s="583"/>
      <c r="L11" s="587"/>
      <c r="M11" s="582"/>
      <c r="N11" s="582"/>
      <c r="O11" s="590"/>
      <c r="P11" s="35">
        <f>DAY(DATE($X$2,$AB$2,1))</f>
        <v>1</v>
      </c>
      <c r="Q11" s="36">
        <f>DAY(DATE($X$2,$AB$2,2))</f>
        <v>2</v>
      </c>
      <c r="R11" s="36">
        <f>DAY(DATE($X$2,$AB$2,3))</f>
        <v>3</v>
      </c>
      <c r="S11" s="36">
        <f>DAY(DATE($X$2,$AB$2,4))</f>
        <v>4</v>
      </c>
      <c r="T11" s="36">
        <f>DAY(DATE($X$2,$AB$2,5))</f>
        <v>5</v>
      </c>
      <c r="U11" s="36">
        <f>DAY(DATE($X$2,$AB$2,6))</f>
        <v>6</v>
      </c>
      <c r="V11" s="37">
        <f>DAY(DATE($X$2,$AB$2,7))</f>
        <v>7</v>
      </c>
      <c r="W11" s="35">
        <f>DAY(DATE($X$2,$AB$2,8))</f>
        <v>8</v>
      </c>
      <c r="X11" s="36">
        <f>DAY(DATE($X$2,$AB$2,9))</f>
        <v>9</v>
      </c>
      <c r="Y11" s="36">
        <f>DAY(DATE($X$2,$AB$2,10))</f>
        <v>10</v>
      </c>
      <c r="Z11" s="36">
        <f>DAY(DATE($X$2,$AB$2,11))</f>
        <v>11</v>
      </c>
      <c r="AA11" s="36">
        <f>DAY(DATE($X$2,$AB$2,12))</f>
        <v>12</v>
      </c>
      <c r="AB11" s="36">
        <f>DAY(DATE($X$2,$AB$2,13))</f>
        <v>13</v>
      </c>
      <c r="AC11" s="37">
        <f>DAY(DATE($X$2,$AB$2,14))</f>
        <v>14</v>
      </c>
      <c r="AD11" s="35">
        <f>DAY(DATE($X$2,$AB$2,15))</f>
        <v>15</v>
      </c>
      <c r="AE11" s="36">
        <f>DAY(DATE($X$2,$AB$2,16))</f>
        <v>16</v>
      </c>
      <c r="AF11" s="36">
        <f>DAY(DATE($X$2,$AB$2,17))</f>
        <v>17</v>
      </c>
      <c r="AG11" s="36">
        <f>DAY(DATE($X$2,$AB$2,18))</f>
        <v>18</v>
      </c>
      <c r="AH11" s="36">
        <f>DAY(DATE($X$2,$AB$2,19))</f>
        <v>19</v>
      </c>
      <c r="AI11" s="36">
        <f>DAY(DATE($X$2,$AB$2,20))</f>
        <v>20</v>
      </c>
      <c r="AJ11" s="37">
        <f>DAY(DATE($X$2,$AB$2,21))</f>
        <v>21</v>
      </c>
      <c r="AK11" s="35">
        <f>DAY(DATE($X$2,$AB$2,22))</f>
        <v>22</v>
      </c>
      <c r="AL11" s="36">
        <f>DAY(DATE($X$2,$AB$2,23))</f>
        <v>23</v>
      </c>
      <c r="AM11" s="36">
        <f>DAY(DATE($X$2,$AB$2,24))</f>
        <v>24</v>
      </c>
      <c r="AN11" s="36">
        <f>DAY(DATE($X$2,$AB$2,25))</f>
        <v>25</v>
      </c>
      <c r="AO11" s="36">
        <f>DAY(DATE($X$2,$AB$2,26))</f>
        <v>26</v>
      </c>
      <c r="AP11" s="36">
        <f>DAY(DATE($X$2,$AB$2,27))</f>
        <v>27</v>
      </c>
      <c r="AQ11" s="37">
        <f>DAY(DATE($X$2,$AB$2,28))</f>
        <v>28</v>
      </c>
      <c r="AR11" s="35" t="str">
        <f>IF(AZ3="暦月",IF(DAY(DATE($X$2,$AB$2,29))=29,29,""),"")</f>
        <v/>
      </c>
      <c r="AS11" s="36" t="str">
        <f>IF(AZ3="暦月",IF(DAY(DATE($X$2,$AB$2,30))=30,30,""),"")</f>
        <v/>
      </c>
      <c r="AT11" s="230" t="str">
        <f>IF(AZ3="暦月",IF(DAY(DATE($X$2,$AB$2,31))=31,31,""),"")</f>
        <v/>
      </c>
      <c r="AU11" s="564"/>
      <c r="AV11" s="565"/>
      <c r="AW11" s="564"/>
      <c r="AX11" s="565"/>
      <c r="AY11" s="594"/>
      <c r="AZ11" s="594"/>
      <c r="BA11" s="594"/>
      <c r="BB11" s="594"/>
      <c r="BC11" s="594"/>
      <c r="BD11" s="594"/>
    </row>
    <row r="12" spans="2:57" ht="20.25" hidden="1" customHeight="1" thickBot="1">
      <c r="B12" s="578"/>
      <c r="C12" s="582"/>
      <c r="D12" s="583"/>
      <c r="E12" s="587"/>
      <c r="F12" s="583"/>
      <c r="G12" s="587"/>
      <c r="H12" s="582"/>
      <c r="I12" s="582"/>
      <c r="J12" s="582"/>
      <c r="K12" s="583"/>
      <c r="L12" s="587"/>
      <c r="M12" s="582"/>
      <c r="N12" s="582"/>
      <c r="O12" s="590"/>
      <c r="P12" s="35">
        <f>WEEKDAY(DATE($X$2,$AB$2,1))</f>
        <v>2</v>
      </c>
      <c r="Q12" s="36">
        <f>WEEKDAY(DATE($X$2,$AB$2,2))</f>
        <v>3</v>
      </c>
      <c r="R12" s="36">
        <f>WEEKDAY(DATE($X$2,$AB$2,3))</f>
        <v>4</v>
      </c>
      <c r="S12" s="36">
        <f>WEEKDAY(DATE($X$2,$AB$2,4))</f>
        <v>5</v>
      </c>
      <c r="T12" s="36">
        <f>WEEKDAY(DATE($X$2,$AB$2,5))</f>
        <v>6</v>
      </c>
      <c r="U12" s="36">
        <f>WEEKDAY(DATE($X$2,$AB$2,6))</f>
        <v>7</v>
      </c>
      <c r="V12" s="37">
        <f>WEEKDAY(DATE($X$2,$AB$2,7))</f>
        <v>1</v>
      </c>
      <c r="W12" s="35">
        <f>WEEKDAY(DATE($X$2,$AB$2,8))</f>
        <v>2</v>
      </c>
      <c r="X12" s="36">
        <f>WEEKDAY(DATE($X$2,$AB$2,9))</f>
        <v>3</v>
      </c>
      <c r="Y12" s="36">
        <f>WEEKDAY(DATE($X$2,$AB$2,10))</f>
        <v>4</v>
      </c>
      <c r="Z12" s="36">
        <f>WEEKDAY(DATE($X$2,$AB$2,11))</f>
        <v>5</v>
      </c>
      <c r="AA12" s="36">
        <f>WEEKDAY(DATE($X$2,$AB$2,12))</f>
        <v>6</v>
      </c>
      <c r="AB12" s="36">
        <f>WEEKDAY(DATE($X$2,$AB$2,13))</f>
        <v>7</v>
      </c>
      <c r="AC12" s="37">
        <f>WEEKDAY(DATE($X$2,$AB$2,14))</f>
        <v>1</v>
      </c>
      <c r="AD12" s="35">
        <f>WEEKDAY(DATE($X$2,$AB$2,15))</f>
        <v>2</v>
      </c>
      <c r="AE12" s="36">
        <f>WEEKDAY(DATE($X$2,$AB$2,16))</f>
        <v>3</v>
      </c>
      <c r="AF12" s="36">
        <f>WEEKDAY(DATE($X$2,$AB$2,17))</f>
        <v>4</v>
      </c>
      <c r="AG12" s="36">
        <f>WEEKDAY(DATE($X$2,$AB$2,18))</f>
        <v>5</v>
      </c>
      <c r="AH12" s="36">
        <f>WEEKDAY(DATE($X$2,$AB$2,19))</f>
        <v>6</v>
      </c>
      <c r="AI12" s="36">
        <f>WEEKDAY(DATE($X$2,$AB$2,20))</f>
        <v>7</v>
      </c>
      <c r="AJ12" s="37">
        <f>WEEKDAY(DATE($X$2,$AB$2,21))</f>
        <v>1</v>
      </c>
      <c r="AK12" s="35">
        <f>WEEKDAY(DATE($X$2,$AB$2,22))</f>
        <v>2</v>
      </c>
      <c r="AL12" s="36">
        <f>WEEKDAY(DATE($X$2,$AB$2,23))</f>
        <v>3</v>
      </c>
      <c r="AM12" s="36">
        <f>WEEKDAY(DATE($X$2,$AB$2,24))</f>
        <v>4</v>
      </c>
      <c r="AN12" s="36">
        <f>WEEKDAY(DATE($X$2,$AB$2,25))</f>
        <v>5</v>
      </c>
      <c r="AO12" s="36">
        <f>WEEKDAY(DATE($X$2,$AB$2,26))</f>
        <v>6</v>
      </c>
      <c r="AP12" s="36">
        <f>WEEKDAY(DATE($X$2,$AB$2,27))</f>
        <v>7</v>
      </c>
      <c r="AQ12" s="37">
        <f>WEEKDAY(DATE($X$2,$AB$2,28))</f>
        <v>1</v>
      </c>
      <c r="AR12" s="35">
        <f>IF(AR11=29,WEEKDAY(DATE($X$2,$AB$2,29)),0)</f>
        <v>0</v>
      </c>
      <c r="AS12" s="36">
        <f>IF(AS11=30,WEEKDAY(DATE($X$2,$AB$2,30)),0)</f>
        <v>0</v>
      </c>
      <c r="AT12" s="230">
        <f>IF(AT11=31,WEEKDAY(DATE($X$2,$AB$2,31)),0)</f>
        <v>0</v>
      </c>
      <c r="AU12" s="566"/>
      <c r="AV12" s="567"/>
      <c r="AW12" s="566"/>
      <c r="AX12" s="567"/>
      <c r="AY12" s="595"/>
      <c r="AZ12" s="595"/>
      <c r="BA12" s="595"/>
      <c r="BB12" s="595"/>
      <c r="BC12" s="595"/>
      <c r="BD12" s="595"/>
    </row>
    <row r="13" spans="2:57" ht="20.25" customHeight="1" thickBot="1">
      <c r="B13" s="579"/>
      <c r="C13" s="584"/>
      <c r="D13" s="585"/>
      <c r="E13" s="588"/>
      <c r="F13" s="585"/>
      <c r="G13" s="588"/>
      <c r="H13" s="584"/>
      <c r="I13" s="584"/>
      <c r="J13" s="584"/>
      <c r="K13" s="585"/>
      <c r="L13" s="588"/>
      <c r="M13" s="584"/>
      <c r="N13" s="584"/>
      <c r="O13" s="591"/>
      <c r="P13" s="38" t="str">
        <f t="shared" ref="P13:AQ13" si="0">IF(P12=1,"日",IF(P12=2,"月",IF(P12=3,"火",IF(P12=4,"水",IF(P12=5,"木",IF(P12=6,"金","土"))))))</f>
        <v>月</v>
      </c>
      <c r="Q13" s="39" t="str">
        <f t="shared" si="0"/>
        <v>火</v>
      </c>
      <c r="R13" s="39" t="str">
        <f t="shared" si="0"/>
        <v>水</v>
      </c>
      <c r="S13" s="39" t="str">
        <f t="shared" si="0"/>
        <v>木</v>
      </c>
      <c r="T13" s="39" t="str">
        <f t="shared" si="0"/>
        <v>金</v>
      </c>
      <c r="U13" s="39" t="str">
        <f t="shared" si="0"/>
        <v>土</v>
      </c>
      <c r="V13" s="40" t="str">
        <f t="shared" si="0"/>
        <v>日</v>
      </c>
      <c r="W13" s="38" t="str">
        <f t="shared" si="0"/>
        <v>月</v>
      </c>
      <c r="X13" s="39" t="str">
        <f t="shared" si="0"/>
        <v>火</v>
      </c>
      <c r="Y13" s="39" t="str">
        <f t="shared" si="0"/>
        <v>水</v>
      </c>
      <c r="Z13" s="39" t="str">
        <f t="shared" si="0"/>
        <v>木</v>
      </c>
      <c r="AA13" s="39" t="str">
        <f t="shared" si="0"/>
        <v>金</v>
      </c>
      <c r="AB13" s="39" t="str">
        <f t="shared" si="0"/>
        <v>土</v>
      </c>
      <c r="AC13" s="40" t="str">
        <f t="shared" si="0"/>
        <v>日</v>
      </c>
      <c r="AD13" s="38" t="str">
        <f t="shared" si="0"/>
        <v>月</v>
      </c>
      <c r="AE13" s="39" t="str">
        <f t="shared" si="0"/>
        <v>火</v>
      </c>
      <c r="AF13" s="39" t="str">
        <f t="shared" si="0"/>
        <v>水</v>
      </c>
      <c r="AG13" s="39" t="str">
        <f t="shared" si="0"/>
        <v>木</v>
      </c>
      <c r="AH13" s="39" t="str">
        <f t="shared" si="0"/>
        <v>金</v>
      </c>
      <c r="AI13" s="39" t="str">
        <f t="shared" si="0"/>
        <v>土</v>
      </c>
      <c r="AJ13" s="40" t="str">
        <f t="shared" si="0"/>
        <v>日</v>
      </c>
      <c r="AK13" s="38" t="str">
        <f t="shared" si="0"/>
        <v>月</v>
      </c>
      <c r="AL13" s="39" t="str">
        <f t="shared" si="0"/>
        <v>火</v>
      </c>
      <c r="AM13" s="39" t="str">
        <f t="shared" si="0"/>
        <v>水</v>
      </c>
      <c r="AN13" s="39" t="str">
        <f t="shared" si="0"/>
        <v>木</v>
      </c>
      <c r="AO13" s="39" t="str">
        <f t="shared" si="0"/>
        <v>金</v>
      </c>
      <c r="AP13" s="39" t="str">
        <f t="shared" si="0"/>
        <v>土</v>
      </c>
      <c r="AQ13" s="40" t="str">
        <f t="shared" si="0"/>
        <v>日</v>
      </c>
      <c r="AR13" s="39" t="str">
        <f>IF(AR12=1,"日",IF(AR12=2,"月",IF(AR12=3,"火",IF(AR12=4,"水",IF(AR12=5,"木",IF(AR12=6,"金",IF(AR12=0,"","土")))))))</f>
        <v/>
      </c>
      <c r="AS13" s="39" t="str">
        <f>IF(AS12=1,"日",IF(AS12=2,"月",IF(AS12=3,"火",IF(AS12=4,"水",IF(AS12=5,"木",IF(AS12=6,"金",IF(AS12=0,"","土")))))))</f>
        <v/>
      </c>
      <c r="AT13" s="229" t="str">
        <f>IF(AT12=1,"日",IF(AT12=2,"月",IF(AT12=3,"火",IF(AT12=4,"水",IF(AT12=5,"木",IF(AT12=6,"金",IF(AT12=0,"","土")))))))</f>
        <v/>
      </c>
      <c r="AU13" s="568"/>
      <c r="AV13" s="569"/>
      <c r="AW13" s="568"/>
      <c r="AX13" s="569"/>
      <c r="AY13" s="595"/>
      <c r="AZ13" s="595"/>
      <c r="BA13" s="595"/>
      <c r="BB13" s="595"/>
      <c r="BC13" s="595"/>
      <c r="BD13" s="595"/>
    </row>
    <row r="14" spans="2:57" ht="40" customHeight="1">
      <c r="B14" s="215">
        <v>1</v>
      </c>
      <c r="C14" s="573"/>
      <c r="D14" s="574"/>
      <c r="E14" s="575"/>
      <c r="F14" s="576"/>
      <c r="G14" s="552"/>
      <c r="H14" s="553"/>
      <c r="I14" s="553"/>
      <c r="J14" s="553"/>
      <c r="K14" s="554"/>
      <c r="L14" s="555"/>
      <c r="M14" s="556"/>
      <c r="N14" s="556"/>
      <c r="O14" s="557"/>
      <c r="P14" s="214"/>
      <c r="Q14" s="213"/>
      <c r="R14" s="213"/>
      <c r="S14" s="213"/>
      <c r="T14" s="213"/>
      <c r="U14" s="213"/>
      <c r="V14" s="212"/>
      <c r="W14" s="214"/>
      <c r="X14" s="213"/>
      <c r="Y14" s="213"/>
      <c r="Z14" s="213"/>
      <c r="AA14" s="213"/>
      <c r="AB14" s="213"/>
      <c r="AC14" s="212"/>
      <c r="AD14" s="214"/>
      <c r="AE14" s="213"/>
      <c r="AF14" s="213"/>
      <c r="AG14" s="213"/>
      <c r="AH14" s="213"/>
      <c r="AI14" s="213"/>
      <c r="AJ14" s="212"/>
      <c r="AK14" s="214"/>
      <c r="AL14" s="213"/>
      <c r="AM14" s="213"/>
      <c r="AN14" s="213"/>
      <c r="AO14" s="213"/>
      <c r="AP14" s="213"/>
      <c r="AQ14" s="212"/>
      <c r="AR14" s="214"/>
      <c r="AS14" s="213"/>
      <c r="AT14" s="212"/>
      <c r="AU14" s="558">
        <f t="shared" ref="AU14:AU31" si="1">IF($AZ$3="４週",SUM(P14:AQ14),IF($AZ$3="暦月",SUM(P14:AT14),""))</f>
        <v>0</v>
      </c>
      <c r="AV14" s="559"/>
      <c r="AW14" s="560">
        <f t="shared" ref="AW14:AW31" si="2">IF($AZ$3="４週",AU14/4,IF($AZ$3="暦月",AU14/($AZ$7/7),""))</f>
        <v>0</v>
      </c>
      <c r="AX14" s="561"/>
      <c r="AY14" s="570"/>
      <c r="AZ14" s="571"/>
      <c r="BA14" s="571"/>
      <c r="BB14" s="571"/>
      <c r="BC14" s="571"/>
      <c r="BD14" s="572"/>
    </row>
    <row r="15" spans="2:57" ht="40" customHeight="1">
      <c r="B15" s="211">
        <f t="shared" ref="B15:B31" si="3">B14+1</f>
        <v>2</v>
      </c>
      <c r="C15" s="535"/>
      <c r="D15" s="536"/>
      <c r="E15" s="537"/>
      <c r="F15" s="538"/>
      <c r="G15" s="544"/>
      <c r="H15" s="545"/>
      <c r="I15" s="545"/>
      <c r="J15" s="545"/>
      <c r="K15" s="546"/>
      <c r="L15" s="547"/>
      <c r="M15" s="548"/>
      <c r="N15" s="548"/>
      <c r="O15" s="549"/>
      <c r="P15" s="210"/>
      <c r="Q15" s="209"/>
      <c r="R15" s="209"/>
      <c r="S15" s="209"/>
      <c r="T15" s="209"/>
      <c r="U15" s="209"/>
      <c r="V15" s="208"/>
      <c r="W15" s="210"/>
      <c r="X15" s="209"/>
      <c r="Y15" s="209"/>
      <c r="Z15" s="209"/>
      <c r="AA15" s="209"/>
      <c r="AB15" s="209"/>
      <c r="AC15" s="208"/>
      <c r="AD15" s="210"/>
      <c r="AE15" s="209"/>
      <c r="AF15" s="209"/>
      <c r="AG15" s="209"/>
      <c r="AH15" s="209"/>
      <c r="AI15" s="209"/>
      <c r="AJ15" s="208"/>
      <c r="AK15" s="210"/>
      <c r="AL15" s="209"/>
      <c r="AM15" s="209"/>
      <c r="AN15" s="209"/>
      <c r="AO15" s="209"/>
      <c r="AP15" s="209"/>
      <c r="AQ15" s="208"/>
      <c r="AR15" s="210"/>
      <c r="AS15" s="209"/>
      <c r="AT15" s="208"/>
      <c r="AU15" s="550">
        <f t="shared" si="1"/>
        <v>0</v>
      </c>
      <c r="AV15" s="551"/>
      <c r="AW15" s="539">
        <f t="shared" si="2"/>
        <v>0</v>
      </c>
      <c r="AX15" s="540"/>
      <c r="AY15" s="541"/>
      <c r="AZ15" s="542"/>
      <c r="BA15" s="542"/>
      <c r="BB15" s="542"/>
      <c r="BC15" s="542"/>
      <c r="BD15" s="543"/>
    </row>
    <row r="16" spans="2:57" ht="40" customHeight="1">
      <c r="B16" s="211">
        <f t="shared" si="3"/>
        <v>3</v>
      </c>
      <c r="C16" s="535"/>
      <c r="D16" s="536"/>
      <c r="E16" s="537"/>
      <c r="F16" s="538"/>
      <c r="G16" s="544"/>
      <c r="H16" s="545"/>
      <c r="I16" s="545"/>
      <c r="J16" s="545"/>
      <c r="K16" s="546"/>
      <c r="L16" s="547"/>
      <c r="M16" s="548"/>
      <c r="N16" s="548"/>
      <c r="O16" s="549"/>
      <c r="P16" s="210"/>
      <c r="Q16" s="209"/>
      <c r="R16" s="209"/>
      <c r="S16" s="209"/>
      <c r="T16" s="209"/>
      <c r="U16" s="209"/>
      <c r="V16" s="208"/>
      <c r="W16" s="210"/>
      <c r="X16" s="209"/>
      <c r="Y16" s="209"/>
      <c r="Z16" s="209"/>
      <c r="AA16" s="209"/>
      <c r="AB16" s="209"/>
      <c r="AC16" s="208"/>
      <c r="AD16" s="210"/>
      <c r="AE16" s="209"/>
      <c r="AF16" s="209"/>
      <c r="AG16" s="209"/>
      <c r="AH16" s="209"/>
      <c r="AI16" s="209"/>
      <c r="AJ16" s="208"/>
      <c r="AK16" s="210"/>
      <c r="AL16" s="209"/>
      <c r="AM16" s="209"/>
      <c r="AN16" s="209"/>
      <c r="AO16" s="209"/>
      <c r="AP16" s="209"/>
      <c r="AQ16" s="208"/>
      <c r="AR16" s="210"/>
      <c r="AS16" s="209"/>
      <c r="AT16" s="208"/>
      <c r="AU16" s="550">
        <f t="shared" si="1"/>
        <v>0</v>
      </c>
      <c r="AV16" s="551"/>
      <c r="AW16" s="539">
        <f t="shared" si="2"/>
        <v>0</v>
      </c>
      <c r="AX16" s="540"/>
      <c r="AY16" s="541"/>
      <c r="AZ16" s="542"/>
      <c r="BA16" s="542"/>
      <c r="BB16" s="542"/>
      <c r="BC16" s="542"/>
      <c r="BD16" s="543"/>
    </row>
    <row r="17" spans="2:56" ht="40" customHeight="1">
      <c r="B17" s="211">
        <f t="shared" si="3"/>
        <v>4</v>
      </c>
      <c r="C17" s="535"/>
      <c r="D17" s="536"/>
      <c r="E17" s="537"/>
      <c r="F17" s="538"/>
      <c r="G17" s="544"/>
      <c r="H17" s="545"/>
      <c r="I17" s="545"/>
      <c r="J17" s="545"/>
      <c r="K17" s="546"/>
      <c r="L17" s="547"/>
      <c r="M17" s="548"/>
      <c r="N17" s="548"/>
      <c r="O17" s="549"/>
      <c r="P17" s="210"/>
      <c r="Q17" s="209"/>
      <c r="R17" s="209"/>
      <c r="S17" s="209"/>
      <c r="T17" s="209"/>
      <c r="U17" s="209"/>
      <c r="V17" s="208"/>
      <c r="W17" s="210"/>
      <c r="X17" s="209"/>
      <c r="Y17" s="209"/>
      <c r="Z17" s="209"/>
      <c r="AA17" s="209"/>
      <c r="AB17" s="209"/>
      <c r="AC17" s="208"/>
      <c r="AD17" s="210"/>
      <c r="AE17" s="209"/>
      <c r="AF17" s="209"/>
      <c r="AG17" s="209"/>
      <c r="AH17" s="209"/>
      <c r="AI17" s="209"/>
      <c r="AJ17" s="208"/>
      <c r="AK17" s="210"/>
      <c r="AL17" s="209"/>
      <c r="AM17" s="209"/>
      <c r="AN17" s="209"/>
      <c r="AO17" s="209"/>
      <c r="AP17" s="209"/>
      <c r="AQ17" s="208"/>
      <c r="AR17" s="210"/>
      <c r="AS17" s="209"/>
      <c r="AT17" s="208"/>
      <c r="AU17" s="550">
        <f t="shared" si="1"/>
        <v>0</v>
      </c>
      <c r="AV17" s="551"/>
      <c r="AW17" s="539">
        <f t="shared" si="2"/>
        <v>0</v>
      </c>
      <c r="AX17" s="540"/>
      <c r="AY17" s="541"/>
      <c r="AZ17" s="542"/>
      <c r="BA17" s="542"/>
      <c r="BB17" s="542"/>
      <c r="BC17" s="542"/>
      <c r="BD17" s="543"/>
    </row>
    <row r="18" spans="2:56" ht="40" customHeight="1">
      <c r="B18" s="211">
        <f t="shared" si="3"/>
        <v>5</v>
      </c>
      <c r="C18" s="535"/>
      <c r="D18" s="536"/>
      <c r="E18" s="537"/>
      <c r="F18" s="538"/>
      <c r="G18" s="544"/>
      <c r="H18" s="545"/>
      <c r="I18" s="545"/>
      <c r="J18" s="545"/>
      <c r="K18" s="546"/>
      <c r="L18" s="547"/>
      <c r="M18" s="548"/>
      <c r="N18" s="548"/>
      <c r="O18" s="549"/>
      <c r="P18" s="210"/>
      <c r="Q18" s="209"/>
      <c r="R18" s="209"/>
      <c r="S18" s="209"/>
      <c r="T18" s="209"/>
      <c r="U18" s="209"/>
      <c r="V18" s="208"/>
      <c r="W18" s="210"/>
      <c r="X18" s="209"/>
      <c r="Y18" s="209"/>
      <c r="Z18" s="209"/>
      <c r="AA18" s="209"/>
      <c r="AB18" s="209"/>
      <c r="AC18" s="208"/>
      <c r="AD18" s="210"/>
      <c r="AE18" s="209"/>
      <c r="AF18" s="209"/>
      <c r="AG18" s="209"/>
      <c r="AH18" s="209"/>
      <c r="AI18" s="209"/>
      <c r="AJ18" s="208"/>
      <c r="AK18" s="210"/>
      <c r="AL18" s="209"/>
      <c r="AM18" s="209"/>
      <c r="AN18" s="209"/>
      <c r="AO18" s="209"/>
      <c r="AP18" s="209"/>
      <c r="AQ18" s="208"/>
      <c r="AR18" s="210"/>
      <c r="AS18" s="209"/>
      <c r="AT18" s="208"/>
      <c r="AU18" s="550">
        <f t="shared" si="1"/>
        <v>0</v>
      </c>
      <c r="AV18" s="551"/>
      <c r="AW18" s="539">
        <f t="shared" si="2"/>
        <v>0</v>
      </c>
      <c r="AX18" s="540"/>
      <c r="AY18" s="541"/>
      <c r="AZ18" s="542"/>
      <c r="BA18" s="542"/>
      <c r="BB18" s="542"/>
      <c r="BC18" s="542"/>
      <c r="BD18" s="543"/>
    </row>
    <row r="19" spans="2:56" ht="40" customHeight="1">
      <c r="B19" s="211">
        <f t="shared" si="3"/>
        <v>6</v>
      </c>
      <c r="C19" s="535"/>
      <c r="D19" s="536"/>
      <c r="E19" s="537"/>
      <c r="F19" s="538"/>
      <c r="G19" s="544"/>
      <c r="H19" s="545"/>
      <c r="I19" s="545"/>
      <c r="J19" s="545"/>
      <c r="K19" s="546"/>
      <c r="L19" s="547"/>
      <c r="M19" s="548"/>
      <c r="N19" s="548"/>
      <c r="O19" s="549"/>
      <c r="P19" s="210"/>
      <c r="Q19" s="209"/>
      <c r="R19" s="209"/>
      <c r="S19" s="209"/>
      <c r="T19" s="209"/>
      <c r="U19" s="209"/>
      <c r="V19" s="208"/>
      <c r="W19" s="210"/>
      <c r="X19" s="209"/>
      <c r="Y19" s="209"/>
      <c r="Z19" s="209"/>
      <c r="AA19" s="209"/>
      <c r="AB19" s="209"/>
      <c r="AC19" s="208"/>
      <c r="AD19" s="210"/>
      <c r="AE19" s="209"/>
      <c r="AF19" s="209"/>
      <c r="AG19" s="209"/>
      <c r="AH19" s="209"/>
      <c r="AI19" s="209"/>
      <c r="AJ19" s="208"/>
      <c r="AK19" s="210"/>
      <c r="AL19" s="209"/>
      <c r="AM19" s="209"/>
      <c r="AN19" s="209"/>
      <c r="AO19" s="209"/>
      <c r="AP19" s="209"/>
      <c r="AQ19" s="208"/>
      <c r="AR19" s="210"/>
      <c r="AS19" s="209"/>
      <c r="AT19" s="208"/>
      <c r="AU19" s="550">
        <f t="shared" si="1"/>
        <v>0</v>
      </c>
      <c r="AV19" s="551"/>
      <c r="AW19" s="539">
        <f t="shared" si="2"/>
        <v>0</v>
      </c>
      <c r="AX19" s="540"/>
      <c r="AY19" s="541"/>
      <c r="AZ19" s="542"/>
      <c r="BA19" s="542"/>
      <c r="BB19" s="542"/>
      <c r="BC19" s="542"/>
      <c r="BD19" s="543"/>
    </row>
    <row r="20" spans="2:56" ht="40" customHeight="1">
      <c r="B20" s="211">
        <f t="shared" si="3"/>
        <v>7</v>
      </c>
      <c r="C20" s="535"/>
      <c r="D20" s="536"/>
      <c r="E20" s="537"/>
      <c r="F20" s="538"/>
      <c r="G20" s="544"/>
      <c r="H20" s="545"/>
      <c r="I20" s="545"/>
      <c r="J20" s="545"/>
      <c r="K20" s="546"/>
      <c r="L20" s="547"/>
      <c r="M20" s="548"/>
      <c r="N20" s="548"/>
      <c r="O20" s="549"/>
      <c r="P20" s="210"/>
      <c r="Q20" s="209"/>
      <c r="R20" s="209"/>
      <c r="S20" s="209"/>
      <c r="T20" s="209"/>
      <c r="U20" s="209"/>
      <c r="V20" s="208"/>
      <c r="W20" s="210"/>
      <c r="X20" s="209"/>
      <c r="Y20" s="209"/>
      <c r="Z20" s="209"/>
      <c r="AA20" s="209"/>
      <c r="AB20" s="209"/>
      <c r="AC20" s="208"/>
      <c r="AD20" s="210"/>
      <c r="AE20" s="209"/>
      <c r="AF20" s="209"/>
      <c r="AG20" s="209"/>
      <c r="AH20" s="209"/>
      <c r="AI20" s="209"/>
      <c r="AJ20" s="208"/>
      <c r="AK20" s="210"/>
      <c r="AL20" s="209"/>
      <c r="AM20" s="209"/>
      <c r="AN20" s="209"/>
      <c r="AO20" s="209"/>
      <c r="AP20" s="209"/>
      <c r="AQ20" s="208"/>
      <c r="AR20" s="210"/>
      <c r="AS20" s="209"/>
      <c r="AT20" s="208"/>
      <c r="AU20" s="550">
        <f t="shared" si="1"/>
        <v>0</v>
      </c>
      <c r="AV20" s="551"/>
      <c r="AW20" s="539">
        <f t="shared" si="2"/>
        <v>0</v>
      </c>
      <c r="AX20" s="540"/>
      <c r="AY20" s="541"/>
      <c r="AZ20" s="542"/>
      <c r="BA20" s="542"/>
      <c r="BB20" s="542"/>
      <c r="BC20" s="542"/>
      <c r="BD20" s="543"/>
    </row>
    <row r="21" spans="2:56" ht="40" customHeight="1">
      <c r="B21" s="211">
        <f t="shared" si="3"/>
        <v>8</v>
      </c>
      <c r="C21" s="535"/>
      <c r="D21" s="536"/>
      <c r="E21" s="537"/>
      <c r="F21" s="538"/>
      <c r="G21" s="544"/>
      <c r="H21" s="545"/>
      <c r="I21" s="545"/>
      <c r="J21" s="545"/>
      <c r="K21" s="546"/>
      <c r="L21" s="547"/>
      <c r="M21" s="548"/>
      <c r="N21" s="548"/>
      <c r="O21" s="549"/>
      <c r="P21" s="210"/>
      <c r="Q21" s="209"/>
      <c r="R21" s="209"/>
      <c r="S21" s="209"/>
      <c r="T21" s="209"/>
      <c r="U21" s="209"/>
      <c r="V21" s="208"/>
      <c r="W21" s="210"/>
      <c r="X21" s="209"/>
      <c r="Y21" s="209"/>
      <c r="Z21" s="209"/>
      <c r="AA21" s="209"/>
      <c r="AB21" s="209"/>
      <c r="AC21" s="208"/>
      <c r="AD21" s="210"/>
      <c r="AE21" s="209"/>
      <c r="AF21" s="209"/>
      <c r="AG21" s="209"/>
      <c r="AH21" s="209"/>
      <c r="AI21" s="209"/>
      <c r="AJ21" s="208"/>
      <c r="AK21" s="210"/>
      <c r="AL21" s="209"/>
      <c r="AM21" s="209"/>
      <c r="AN21" s="209"/>
      <c r="AO21" s="209"/>
      <c r="AP21" s="209"/>
      <c r="AQ21" s="208"/>
      <c r="AR21" s="210"/>
      <c r="AS21" s="209"/>
      <c r="AT21" s="208"/>
      <c r="AU21" s="550">
        <f t="shared" si="1"/>
        <v>0</v>
      </c>
      <c r="AV21" s="551"/>
      <c r="AW21" s="539">
        <f t="shared" si="2"/>
        <v>0</v>
      </c>
      <c r="AX21" s="540"/>
      <c r="AY21" s="541"/>
      <c r="AZ21" s="542"/>
      <c r="BA21" s="542"/>
      <c r="BB21" s="542"/>
      <c r="BC21" s="542"/>
      <c r="BD21" s="543"/>
    </row>
    <row r="22" spans="2:56" ht="40" customHeight="1">
      <c r="B22" s="211">
        <f t="shared" si="3"/>
        <v>9</v>
      </c>
      <c r="C22" s="535"/>
      <c r="D22" s="536"/>
      <c r="E22" s="537"/>
      <c r="F22" s="538"/>
      <c r="G22" s="544"/>
      <c r="H22" s="545"/>
      <c r="I22" s="545"/>
      <c r="J22" s="545"/>
      <c r="K22" s="546"/>
      <c r="L22" s="547"/>
      <c r="M22" s="548"/>
      <c r="N22" s="548"/>
      <c r="O22" s="549"/>
      <c r="P22" s="210"/>
      <c r="Q22" s="209"/>
      <c r="R22" s="209"/>
      <c r="S22" s="209"/>
      <c r="T22" s="209"/>
      <c r="U22" s="209"/>
      <c r="V22" s="208"/>
      <c r="W22" s="210"/>
      <c r="X22" s="209"/>
      <c r="Y22" s="209"/>
      <c r="Z22" s="209"/>
      <c r="AA22" s="209"/>
      <c r="AB22" s="209"/>
      <c r="AC22" s="208"/>
      <c r="AD22" s="210"/>
      <c r="AE22" s="209"/>
      <c r="AF22" s="209"/>
      <c r="AG22" s="209"/>
      <c r="AH22" s="209"/>
      <c r="AI22" s="209"/>
      <c r="AJ22" s="208"/>
      <c r="AK22" s="210"/>
      <c r="AL22" s="209"/>
      <c r="AM22" s="209"/>
      <c r="AN22" s="209"/>
      <c r="AO22" s="209"/>
      <c r="AP22" s="209"/>
      <c r="AQ22" s="208"/>
      <c r="AR22" s="210"/>
      <c r="AS22" s="209"/>
      <c r="AT22" s="208"/>
      <c r="AU22" s="550">
        <f t="shared" si="1"/>
        <v>0</v>
      </c>
      <c r="AV22" s="551"/>
      <c r="AW22" s="539">
        <f t="shared" si="2"/>
        <v>0</v>
      </c>
      <c r="AX22" s="540"/>
      <c r="AY22" s="541"/>
      <c r="AZ22" s="542"/>
      <c r="BA22" s="542"/>
      <c r="BB22" s="542"/>
      <c r="BC22" s="542"/>
      <c r="BD22" s="543"/>
    </row>
    <row r="23" spans="2:56" ht="40" customHeight="1">
      <c r="B23" s="211">
        <f t="shared" si="3"/>
        <v>10</v>
      </c>
      <c r="C23" s="535"/>
      <c r="D23" s="536"/>
      <c r="E23" s="537"/>
      <c r="F23" s="538"/>
      <c r="G23" s="544"/>
      <c r="H23" s="545"/>
      <c r="I23" s="545"/>
      <c r="J23" s="545"/>
      <c r="K23" s="546"/>
      <c r="L23" s="547"/>
      <c r="M23" s="548"/>
      <c r="N23" s="548"/>
      <c r="O23" s="549"/>
      <c r="P23" s="210"/>
      <c r="Q23" s="209"/>
      <c r="R23" s="209"/>
      <c r="S23" s="209"/>
      <c r="T23" s="209"/>
      <c r="U23" s="209"/>
      <c r="V23" s="208"/>
      <c r="W23" s="210"/>
      <c r="X23" s="209"/>
      <c r="Y23" s="209"/>
      <c r="Z23" s="209"/>
      <c r="AA23" s="209"/>
      <c r="AB23" s="209"/>
      <c r="AC23" s="208"/>
      <c r="AD23" s="210"/>
      <c r="AE23" s="209"/>
      <c r="AF23" s="209"/>
      <c r="AG23" s="209"/>
      <c r="AH23" s="209"/>
      <c r="AI23" s="209"/>
      <c r="AJ23" s="208"/>
      <c r="AK23" s="210"/>
      <c r="AL23" s="209"/>
      <c r="AM23" s="209"/>
      <c r="AN23" s="209"/>
      <c r="AO23" s="209"/>
      <c r="AP23" s="209"/>
      <c r="AQ23" s="208"/>
      <c r="AR23" s="210"/>
      <c r="AS23" s="209"/>
      <c r="AT23" s="208"/>
      <c r="AU23" s="550">
        <f t="shared" si="1"/>
        <v>0</v>
      </c>
      <c r="AV23" s="551"/>
      <c r="AW23" s="539">
        <f t="shared" si="2"/>
        <v>0</v>
      </c>
      <c r="AX23" s="540"/>
      <c r="AY23" s="541"/>
      <c r="AZ23" s="542"/>
      <c r="BA23" s="542"/>
      <c r="BB23" s="542"/>
      <c r="BC23" s="542"/>
      <c r="BD23" s="543"/>
    </row>
    <row r="24" spans="2:56" ht="40" customHeight="1">
      <c r="B24" s="211">
        <f t="shared" si="3"/>
        <v>11</v>
      </c>
      <c r="C24" s="535"/>
      <c r="D24" s="536"/>
      <c r="E24" s="537"/>
      <c r="F24" s="538"/>
      <c r="G24" s="544"/>
      <c r="H24" s="545"/>
      <c r="I24" s="545"/>
      <c r="J24" s="545"/>
      <c r="K24" s="546"/>
      <c r="L24" s="547"/>
      <c r="M24" s="548"/>
      <c r="N24" s="548"/>
      <c r="O24" s="549"/>
      <c r="P24" s="210"/>
      <c r="Q24" s="209"/>
      <c r="R24" s="209"/>
      <c r="S24" s="209"/>
      <c r="T24" s="209"/>
      <c r="U24" s="209"/>
      <c r="V24" s="208"/>
      <c r="W24" s="210"/>
      <c r="X24" s="209"/>
      <c r="Y24" s="209"/>
      <c r="Z24" s="209"/>
      <c r="AA24" s="209"/>
      <c r="AB24" s="209"/>
      <c r="AC24" s="208"/>
      <c r="AD24" s="210"/>
      <c r="AE24" s="209"/>
      <c r="AF24" s="209"/>
      <c r="AG24" s="209"/>
      <c r="AH24" s="209"/>
      <c r="AI24" s="209"/>
      <c r="AJ24" s="208"/>
      <c r="AK24" s="210"/>
      <c r="AL24" s="209"/>
      <c r="AM24" s="209"/>
      <c r="AN24" s="209"/>
      <c r="AO24" s="209"/>
      <c r="AP24" s="209"/>
      <c r="AQ24" s="208"/>
      <c r="AR24" s="210"/>
      <c r="AS24" s="209"/>
      <c r="AT24" s="208"/>
      <c r="AU24" s="550">
        <f t="shared" si="1"/>
        <v>0</v>
      </c>
      <c r="AV24" s="551"/>
      <c r="AW24" s="539">
        <f t="shared" si="2"/>
        <v>0</v>
      </c>
      <c r="AX24" s="540"/>
      <c r="AY24" s="541"/>
      <c r="AZ24" s="542"/>
      <c r="BA24" s="542"/>
      <c r="BB24" s="542"/>
      <c r="BC24" s="542"/>
      <c r="BD24" s="543"/>
    </row>
    <row r="25" spans="2:56" ht="40" customHeight="1">
      <c r="B25" s="211">
        <f t="shared" si="3"/>
        <v>12</v>
      </c>
      <c r="C25" s="535"/>
      <c r="D25" s="536"/>
      <c r="E25" s="537"/>
      <c r="F25" s="538"/>
      <c r="G25" s="544"/>
      <c r="H25" s="545"/>
      <c r="I25" s="545"/>
      <c r="J25" s="545"/>
      <c r="K25" s="546"/>
      <c r="L25" s="547"/>
      <c r="M25" s="548"/>
      <c r="N25" s="548"/>
      <c r="O25" s="549"/>
      <c r="P25" s="210"/>
      <c r="Q25" s="209"/>
      <c r="R25" s="209"/>
      <c r="S25" s="209"/>
      <c r="T25" s="209"/>
      <c r="U25" s="209"/>
      <c r="V25" s="208"/>
      <c r="W25" s="210"/>
      <c r="X25" s="209"/>
      <c r="Y25" s="209"/>
      <c r="Z25" s="209"/>
      <c r="AA25" s="209"/>
      <c r="AB25" s="209"/>
      <c r="AC25" s="208"/>
      <c r="AD25" s="210"/>
      <c r="AE25" s="209"/>
      <c r="AF25" s="209"/>
      <c r="AG25" s="209"/>
      <c r="AH25" s="209"/>
      <c r="AI25" s="209"/>
      <c r="AJ25" s="208"/>
      <c r="AK25" s="210"/>
      <c r="AL25" s="209"/>
      <c r="AM25" s="209"/>
      <c r="AN25" s="209"/>
      <c r="AO25" s="209"/>
      <c r="AP25" s="209"/>
      <c r="AQ25" s="208"/>
      <c r="AR25" s="210"/>
      <c r="AS25" s="209"/>
      <c r="AT25" s="208"/>
      <c r="AU25" s="550">
        <f t="shared" si="1"/>
        <v>0</v>
      </c>
      <c r="AV25" s="551"/>
      <c r="AW25" s="539">
        <f t="shared" si="2"/>
        <v>0</v>
      </c>
      <c r="AX25" s="540"/>
      <c r="AY25" s="541"/>
      <c r="AZ25" s="542"/>
      <c r="BA25" s="542"/>
      <c r="BB25" s="542"/>
      <c r="BC25" s="542"/>
      <c r="BD25" s="543"/>
    </row>
    <row r="26" spans="2:56" ht="40" customHeight="1">
      <c r="B26" s="211">
        <f t="shared" si="3"/>
        <v>13</v>
      </c>
      <c r="C26" s="535"/>
      <c r="D26" s="536"/>
      <c r="E26" s="537"/>
      <c r="F26" s="538"/>
      <c r="G26" s="544"/>
      <c r="H26" s="545"/>
      <c r="I26" s="545"/>
      <c r="J26" s="545"/>
      <c r="K26" s="546"/>
      <c r="L26" s="547"/>
      <c r="M26" s="548"/>
      <c r="N26" s="548"/>
      <c r="O26" s="549"/>
      <c r="P26" s="210"/>
      <c r="Q26" s="209"/>
      <c r="R26" s="209"/>
      <c r="S26" s="209"/>
      <c r="T26" s="209"/>
      <c r="U26" s="209"/>
      <c r="V26" s="208"/>
      <c r="W26" s="210"/>
      <c r="X26" s="209"/>
      <c r="Y26" s="209"/>
      <c r="Z26" s="209"/>
      <c r="AA26" s="209"/>
      <c r="AB26" s="209"/>
      <c r="AC26" s="208"/>
      <c r="AD26" s="210"/>
      <c r="AE26" s="209"/>
      <c r="AF26" s="209"/>
      <c r="AG26" s="209"/>
      <c r="AH26" s="209"/>
      <c r="AI26" s="209"/>
      <c r="AJ26" s="208"/>
      <c r="AK26" s="210"/>
      <c r="AL26" s="209"/>
      <c r="AM26" s="209"/>
      <c r="AN26" s="209"/>
      <c r="AO26" s="209"/>
      <c r="AP26" s="209"/>
      <c r="AQ26" s="208"/>
      <c r="AR26" s="210"/>
      <c r="AS26" s="209"/>
      <c r="AT26" s="208"/>
      <c r="AU26" s="550">
        <f t="shared" si="1"/>
        <v>0</v>
      </c>
      <c r="AV26" s="551"/>
      <c r="AW26" s="539">
        <f t="shared" si="2"/>
        <v>0</v>
      </c>
      <c r="AX26" s="540"/>
      <c r="AY26" s="541"/>
      <c r="AZ26" s="542"/>
      <c r="BA26" s="542"/>
      <c r="BB26" s="542"/>
      <c r="BC26" s="542"/>
      <c r="BD26" s="543"/>
    </row>
    <row r="27" spans="2:56" ht="40" customHeight="1">
      <c r="B27" s="211">
        <f t="shared" si="3"/>
        <v>14</v>
      </c>
      <c r="C27" s="535"/>
      <c r="D27" s="536"/>
      <c r="E27" s="537"/>
      <c r="F27" s="538"/>
      <c r="G27" s="544"/>
      <c r="H27" s="545"/>
      <c r="I27" s="545"/>
      <c r="J27" s="545"/>
      <c r="K27" s="546"/>
      <c r="L27" s="547"/>
      <c r="M27" s="548"/>
      <c r="N27" s="548"/>
      <c r="O27" s="549"/>
      <c r="P27" s="210"/>
      <c r="Q27" s="209"/>
      <c r="R27" s="209"/>
      <c r="S27" s="209"/>
      <c r="T27" s="209"/>
      <c r="U27" s="209"/>
      <c r="V27" s="208"/>
      <c r="W27" s="210"/>
      <c r="X27" s="209"/>
      <c r="Y27" s="209"/>
      <c r="Z27" s="209"/>
      <c r="AA27" s="209"/>
      <c r="AB27" s="209"/>
      <c r="AC27" s="208"/>
      <c r="AD27" s="210"/>
      <c r="AE27" s="209"/>
      <c r="AF27" s="209"/>
      <c r="AG27" s="209"/>
      <c r="AH27" s="209"/>
      <c r="AI27" s="209"/>
      <c r="AJ27" s="208"/>
      <c r="AK27" s="210"/>
      <c r="AL27" s="209"/>
      <c r="AM27" s="209"/>
      <c r="AN27" s="209"/>
      <c r="AO27" s="209"/>
      <c r="AP27" s="209"/>
      <c r="AQ27" s="208"/>
      <c r="AR27" s="210"/>
      <c r="AS27" s="209"/>
      <c r="AT27" s="208"/>
      <c r="AU27" s="550">
        <f t="shared" si="1"/>
        <v>0</v>
      </c>
      <c r="AV27" s="551"/>
      <c r="AW27" s="539">
        <f t="shared" si="2"/>
        <v>0</v>
      </c>
      <c r="AX27" s="540"/>
      <c r="AY27" s="541"/>
      <c r="AZ27" s="542"/>
      <c r="BA27" s="542"/>
      <c r="BB27" s="542"/>
      <c r="BC27" s="542"/>
      <c r="BD27" s="543"/>
    </row>
    <row r="28" spans="2:56" ht="40" customHeight="1">
      <c r="B28" s="211">
        <f t="shared" si="3"/>
        <v>15</v>
      </c>
      <c r="C28" s="535"/>
      <c r="D28" s="536"/>
      <c r="E28" s="537"/>
      <c r="F28" s="538"/>
      <c r="G28" s="544"/>
      <c r="H28" s="545"/>
      <c r="I28" s="545"/>
      <c r="J28" s="545"/>
      <c r="K28" s="546"/>
      <c r="L28" s="547"/>
      <c r="M28" s="548"/>
      <c r="N28" s="548"/>
      <c r="O28" s="549"/>
      <c r="P28" s="210"/>
      <c r="Q28" s="209"/>
      <c r="R28" s="209"/>
      <c r="S28" s="209"/>
      <c r="T28" s="209"/>
      <c r="U28" s="209"/>
      <c r="V28" s="208"/>
      <c r="W28" s="210"/>
      <c r="X28" s="209"/>
      <c r="Y28" s="209"/>
      <c r="Z28" s="209"/>
      <c r="AA28" s="209"/>
      <c r="AB28" s="209"/>
      <c r="AC28" s="208"/>
      <c r="AD28" s="210"/>
      <c r="AE28" s="209"/>
      <c r="AF28" s="209"/>
      <c r="AG28" s="209"/>
      <c r="AH28" s="209"/>
      <c r="AI28" s="209"/>
      <c r="AJ28" s="208"/>
      <c r="AK28" s="210"/>
      <c r="AL28" s="209"/>
      <c r="AM28" s="209"/>
      <c r="AN28" s="209"/>
      <c r="AO28" s="209"/>
      <c r="AP28" s="209"/>
      <c r="AQ28" s="208"/>
      <c r="AR28" s="210"/>
      <c r="AS28" s="209"/>
      <c r="AT28" s="208"/>
      <c r="AU28" s="550">
        <f t="shared" si="1"/>
        <v>0</v>
      </c>
      <c r="AV28" s="551"/>
      <c r="AW28" s="539">
        <f t="shared" si="2"/>
        <v>0</v>
      </c>
      <c r="AX28" s="540"/>
      <c r="AY28" s="541"/>
      <c r="AZ28" s="542"/>
      <c r="BA28" s="542"/>
      <c r="BB28" s="542"/>
      <c r="BC28" s="542"/>
      <c r="BD28" s="543"/>
    </row>
    <row r="29" spans="2:56" ht="40" customHeight="1">
      <c r="B29" s="211">
        <f t="shared" si="3"/>
        <v>16</v>
      </c>
      <c r="C29" s="535"/>
      <c r="D29" s="536"/>
      <c r="E29" s="537"/>
      <c r="F29" s="538"/>
      <c r="G29" s="544"/>
      <c r="H29" s="545"/>
      <c r="I29" s="545"/>
      <c r="J29" s="545"/>
      <c r="K29" s="546"/>
      <c r="L29" s="547"/>
      <c r="M29" s="548"/>
      <c r="N29" s="548"/>
      <c r="O29" s="549"/>
      <c r="P29" s="210"/>
      <c r="Q29" s="209"/>
      <c r="R29" s="209"/>
      <c r="S29" s="209"/>
      <c r="T29" s="209"/>
      <c r="U29" s="209"/>
      <c r="V29" s="208"/>
      <c r="W29" s="210"/>
      <c r="X29" s="209"/>
      <c r="Y29" s="209"/>
      <c r="Z29" s="209"/>
      <c r="AA29" s="209"/>
      <c r="AB29" s="209"/>
      <c r="AC29" s="208"/>
      <c r="AD29" s="210"/>
      <c r="AE29" s="209"/>
      <c r="AF29" s="209"/>
      <c r="AG29" s="209"/>
      <c r="AH29" s="209"/>
      <c r="AI29" s="209"/>
      <c r="AJ29" s="208"/>
      <c r="AK29" s="210"/>
      <c r="AL29" s="209"/>
      <c r="AM29" s="209"/>
      <c r="AN29" s="209"/>
      <c r="AO29" s="209"/>
      <c r="AP29" s="209"/>
      <c r="AQ29" s="208"/>
      <c r="AR29" s="210"/>
      <c r="AS29" s="209"/>
      <c r="AT29" s="208"/>
      <c r="AU29" s="550">
        <f t="shared" si="1"/>
        <v>0</v>
      </c>
      <c r="AV29" s="551"/>
      <c r="AW29" s="539">
        <f t="shared" si="2"/>
        <v>0</v>
      </c>
      <c r="AX29" s="540"/>
      <c r="AY29" s="541"/>
      <c r="AZ29" s="542"/>
      <c r="BA29" s="542"/>
      <c r="BB29" s="542"/>
      <c r="BC29" s="542"/>
      <c r="BD29" s="543"/>
    </row>
    <row r="30" spans="2:56" ht="40" customHeight="1">
      <c r="B30" s="211">
        <f t="shared" si="3"/>
        <v>17</v>
      </c>
      <c r="C30" s="535"/>
      <c r="D30" s="536"/>
      <c r="E30" s="537"/>
      <c r="F30" s="538"/>
      <c r="G30" s="544"/>
      <c r="H30" s="545"/>
      <c r="I30" s="545"/>
      <c r="J30" s="545"/>
      <c r="K30" s="546"/>
      <c r="L30" s="547"/>
      <c r="M30" s="548"/>
      <c r="N30" s="548"/>
      <c r="O30" s="549"/>
      <c r="P30" s="210"/>
      <c r="Q30" s="209"/>
      <c r="R30" s="209"/>
      <c r="S30" s="209"/>
      <c r="T30" s="209"/>
      <c r="U30" s="209"/>
      <c r="V30" s="208"/>
      <c r="W30" s="210"/>
      <c r="X30" s="209"/>
      <c r="Y30" s="209"/>
      <c r="Z30" s="209"/>
      <c r="AA30" s="209"/>
      <c r="AB30" s="209"/>
      <c r="AC30" s="208"/>
      <c r="AD30" s="210"/>
      <c r="AE30" s="209"/>
      <c r="AF30" s="209"/>
      <c r="AG30" s="209"/>
      <c r="AH30" s="209"/>
      <c r="AI30" s="209"/>
      <c r="AJ30" s="208"/>
      <c r="AK30" s="210"/>
      <c r="AL30" s="209"/>
      <c r="AM30" s="209"/>
      <c r="AN30" s="209"/>
      <c r="AO30" s="209"/>
      <c r="AP30" s="209"/>
      <c r="AQ30" s="208"/>
      <c r="AR30" s="210"/>
      <c r="AS30" s="209"/>
      <c r="AT30" s="208"/>
      <c r="AU30" s="550">
        <f t="shared" si="1"/>
        <v>0</v>
      </c>
      <c r="AV30" s="551"/>
      <c r="AW30" s="539">
        <f t="shared" si="2"/>
        <v>0</v>
      </c>
      <c r="AX30" s="540"/>
      <c r="AY30" s="541"/>
      <c r="AZ30" s="542"/>
      <c r="BA30" s="542"/>
      <c r="BB30" s="542"/>
      <c r="BC30" s="542"/>
      <c r="BD30" s="543"/>
    </row>
    <row r="31" spans="2:56" ht="40" customHeight="1" thickBot="1">
      <c r="B31" s="207">
        <f t="shared" si="3"/>
        <v>18</v>
      </c>
      <c r="C31" s="518"/>
      <c r="D31" s="519"/>
      <c r="E31" s="520"/>
      <c r="F31" s="521"/>
      <c r="G31" s="522"/>
      <c r="H31" s="523"/>
      <c r="I31" s="523"/>
      <c r="J31" s="523"/>
      <c r="K31" s="524"/>
      <c r="L31" s="525"/>
      <c r="M31" s="526"/>
      <c r="N31" s="526"/>
      <c r="O31" s="527"/>
      <c r="P31" s="206"/>
      <c r="Q31" s="205"/>
      <c r="R31" s="205"/>
      <c r="S31" s="205"/>
      <c r="T31" s="205"/>
      <c r="U31" s="205"/>
      <c r="V31" s="204"/>
      <c r="W31" s="206"/>
      <c r="X31" s="205"/>
      <c r="Y31" s="205"/>
      <c r="Z31" s="205"/>
      <c r="AA31" s="205"/>
      <c r="AB31" s="205"/>
      <c r="AC31" s="204"/>
      <c r="AD31" s="206"/>
      <c r="AE31" s="205"/>
      <c r="AF31" s="205"/>
      <c r="AG31" s="205"/>
      <c r="AH31" s="205"/>
      <c r="AI31" s="205"/>
      <c r="AJ31" s="204"/>
      <c r="AK31" s="206"/>
      <c r="AL31" s="205"/>
      <c r="AM31" s="205"/>
      <c r="AN31" s="205"/>
      <c r="AO31" s="205"/>
      <c r="AP31" s="205"/>
      <c r="AQ31" s="204"/>
      <c r="AR31" s="206"/>
      <c r="AS31" s="205"/>
      <c r="AT31" s="204"/>
      <c r="AU31" s="528">
        <f t="shared" si="1"/>
        <v>0</v>
      </c>
      <c r="AV31" s="529"/>
      <c r="AW31" s="530">
        <f t="shared" si="2"/>
        <v>0</v>
      </c>
      <c r="AX31" s="531"/>
      <c r="AY31" s="532"/>
      <c r="AZ31" s="533"/>
      <c r="BA31" s="533"/>
      <c r="BB31" s="533"/>
      <c r="BC31" s="533"/>
      <c r="BD31" s="534"/>
    </row>
    <row r="32" spans="2:56" ht="20.25" customHeight="1">
      <c r="C32" s="203"/>
      <c r="D32" s="41"/>
      <c r="E32" s="42"/>
      <c r="AC32" s="31"/>
    </row>
    <row r="33" spans="2:26" ht="20.25" customHeight="1">
      <c r="B33" s="28" t="s">
        <v>66</v>
      </c>
      <c r="C33" s="28"/>
      <c r="D33" s="28"/>
      <c r="E33" s="28"/>
      <c r="F33" s="28"/>
      <c r="G33" s="28"/>
      <c r="H33" s="28"/>
      <c r="I33" s="28"/>
      <c r="J33" s="28"/>
      <c r="K33" s="28"/>
      <c r="L33" s="29"/>
      <c r="M33" s="28"/>
      <c r="N33" s="28"/>
      <c r="O33" s="28"/>
      <c r="P33" s="28"/>
      <c r="Q33" s="28"/>
      <c r="R33" s="28"/>
      <c r="S33" s="28"/>
      <c r="T33" s="28" t="s">
        <v>67</v>
      </c>
      <c r="U33" s="28"/>
      <c r="V33" s="28"/>
      <c r="W33" s="28"/>
      <c r="X33" s="28"/>
      <c r="Y33" s="28"/>
      <c r="Z33" s="44"/>
    </row>
    <row r="34" spans="2:26" ht="20.25" customHeight="1">
      <c r="B34" s="28"/>
      <c r="C34" s="516" t="s">
        <v>68</v>
      </c>
      <c r="D34" s="516"/>
      <c r="E34" s="516" t="s">
        <v>69</v>
      </c>
      <c r="F34" s="516"/>
      <c r="G34" s="516"/>
      <c r="H34" s="516"/>
      <c r="I34" s="28"/>
      <c r="J34" s="517" t="s">
        <v>70</v>
      </c>
      <c r="K34" s="517"/>
      <c r="L34" s="517"/>
      <c r="M34" s="517"/>
      <c r="N34" s="28"/>
      <c r="O34" s="28"/>
      <c r="P34" s="45" t="s">
        <v>71</v>
      </c>
      <c r="Q34" s="45"/>
      <c r="R34" s="28"/>
      <c r="S34" s="28"/>
      <c r="T34" s="491" t="s">
        <v>72</v>
      </c>
      <c r="U34" s="493"/>
      <c r="V34" s="491" t="s">
        <v>73</v>
      </c>
      <c r="W34" s="492"/>
      <c r="X34" s="492"/>
      <c r="Y34" s="493"/>
      <c r="Z34" s="44"/>
    </row>
    <row r="35" spans="2:26" ht="20.25" customHeight="1">
      <c r="B35" s="28"/>
      <c r="C35" s="490"/>
      <c r="D35" s="490"/>
      <c r="E35" s="490" t="s">
        <v>74</v>
      </c>
      <c r="F35" s="490"/>
      <c r="G35" s="490" t="s">
        <v>75</v>
      </c>
      <c r="H35" s="490"/>
      <c r="I35" s="28"/>
      <c r="J35" s="490" t="s">
        <v>74</v>
      </c>
      <c r="K35" s="490"/>
      <c r="L35" s="490" t="s">
        <v>75</v>
      </c>
      <c r="M35" s="490"/>
      <c r="N35" s="28"/>
      <c r="O35" s="28"/>
      <c r="P35" s="45" t="s">
        <v>76</v>
      </c>
      <c r="Q35" s="45"/>
      <c r="R35" s="28"/>
      <c r="S35" s="28"/>
      <c r="T35" s="491" t="s">
        <v>57</v>
      </c>
      <c r="U35" s="493"/>
      <c r="V35" s="491" t="s">
        <v>77</v>
      </c>
      <c r="W35" s="492"/>
      <c r="X35" s="492"/>
      <c r="Y35" s="493"/>
      <c r="Z35" s="46"/>
    </row>
    <row r="36" spans="2:26" ht="20.25" customHeight="1">
      <c r="B36" s="28"/>
      <c r="C36" s="491" t="s">
        <v>57</v>
      </c>
      <c r="D36" s="493"/>
      <c r="E36" s="508">
        <f>SUMIFS($AU$14:$AV$31,$C$14:$D$31,"介護支援専門員",$E$14:$F$31,"A")</f>
        <v>0</v>
      </c>
      <c r="F36" s="509"/>
      <c r="G36" s="510">
        <f>SUMIFS($AW$14:$AX$31,$C$14:$D$31,"介護支援専門員",$E$14:$F$31,"A")</f>
        <v>0</v>
      </c>
      <c r="H36" s="511"/>
      <c r="I36" s="47"/>
      <c r="J36" s="512">
        <v>0</v>
      </c>
      <c r="K36" s="513"/>
      <c r="L36" s="512">
        <v>0</v>
      </c>
      <c r="M36" s="513"/>
      <c r="N36" s="47"/>
      <c r="O36" s="47"/>
      <c r="P36" s="512">
        <v>0</v>
      </c>
      <c r="Q36" s="513"/>
      <c r="R36" s="28"/>
      <c r="S36" s="28"/>
      <c r="T36" s="491" t="s">
        <v>78</v>
      </c>
      <c r="U36" s="493"/>
      <c r="V36" s="491" t="s">
        <v>79</v>
      </c>
      <c r="W36" s="492"/>
      <c r="X36" s="492"/>
      <c r="Y36" s="493"/>
      <c r="Z36" s="96"/>
    </row>
    <row r="37" spans="2:26" ht="20.25" customHeight="1">
      <c r="B37" s="28"/>
      <c r="C37" s="491" t="s">
        <v>78</v>
      </c>
      <c r="D37" s="493"/>
      <c r="E37" s="508">
        <f>SUMIFS($AU$14:$AV$31,$C$14:$D$31,"介護支援専門員",$E$14:$F$31,"B")</f>
        <v>0</v>
      </c>
      <c r="F37" s="509"/>
      <c r="G37" s="510">
        <f>SUMIFS($AW$14:$AX$31,$C$14:$D$31,"介護支援専門員",$E$14:$F$31,"B")</f>
        <v>0</v>
      </c>
      <c r="H37" s="511"/>
      <c r="I37" s="47"/>
      <c r="J37" s="512">
        <v>0</v>
      </c>
      <c r="K37" s="513"/>
      <c r="L37" s="512">
        <v>0</v>
      </c>
      <c r="M37" s="513"/>
      <c r="N37" s="47"/>
      <c r="O37" s="47"/>
      <c r="P37" s="512">
        <v>0</v>
      </c>
      <c r="Q37" s="513"/>
      <c r="R37" s="28"/>
      <c r="S37" s="28"/>
      <c r="T37" s="491" t="s">
        <v>64</v>
      </c>
      <c r="U37" s="493"/>
      <c r="V37" s="491" t="s">
        <v>80</v>
      </c>
      <c r="W37" s="492"/>
      <c r="X37" s="492"/>
      <c r="Y37" s="493"/>
      <c r="Z37" s="96"/>
    </row>
    <row r="38" spans="2:26" ht="20.25" customHeight="1">
      <c r="B38" s="28"/>
      <c r="C38" s="491" t="s">
        <v>64</v>
      </c>
      <c r="D38" s="493"/>
      <c r="E38" s="508">
        <f>SUMIFS($AU$14:$AV$31,$C$14:$D$31,"介護支援専門員",$E$14:$F$31,"C")</f>
        <v>0</v>
      </c>
      <c r="F38" s="509"/>
      <c r="G38" s="510">
        <f>SUMIFS($AW$14:$AX$31,$C$14:$D$31,"介護支援専門員",$E$14:$F$31,"C")</f>
        <v>0</v>
      </c>
      <c r="H38" s="511"/>
      <c r="I38" s="47"/>
      <c r="J38" s="512">
        <v>0</v>
      </c>
      <c r="K38" s="513"/>
      <c r="L38" s="514">
        <v>0</v>
      </c>
      <c r="M38" s="515"/>
      <c r="N38" s="47"/>
      <c r="O38" s="47"/>
      <c r="P38" s="508" t="s">
        <v>81</v>
      </c>
      <c r="Q38" s="509"/>
      <c r="R38" s="28"/>
      <c r="S38" s="28"/>
      <c r="T38" s="491" t="s">
        <v>82</v>
      </c>
      <c r="U38" s="493"/>
      <c r="V38" s="491" t="s">
        <v>83</v>
      </c>
      <c r="W38" s="492"/>
      <c r="X38" s="492"/>
      <c r="Y38" s="493"/>
      <c r="Z38" s="48"/>
    </row>
    <row r="39" spans="2:26" ht="20.25" customHeight="1">
      <c r="B39" s="28"/>
      <c r="C39" s="491" t="s">
        <v>82</v>
      </c>
      <c r="D39" s="493"/>
      <c r="E39" s="508">
        <f>SUMIFS($AU$14:$AV$31,$C$14:$D$31,"介護支援専門員",$E$14:$F$31,"D")</f>
        <v>0</v>
      </c>
      <c r="F39" s="509"/>
      <c r="G39" s="510">
        <f>SUMIFS($AW$14:$AX$31,$C$14:$D$31,"介護支援専門員",$E$14:$F$31,"D")</f>
        <v>0</v>
      </c>
      <c r="H39" s="511"/>
      <c r="I39" s="47"/>
      <c r="J39" s="512">
        <v>0</v>
      </c>
      <c r="K39" s="513"/>
      <c r="L39" s="514">
        <v>0</v>
      </c>
      <c r="M39" s="515"/>
      <c r="N39" s="47"/>
      <c r="O39" s="47"/>
      <c r="P39" s="508" t="s">
        <v>81</v>
      </c>
      <c r="Q39" s="509"/>
      <c r="R39" s="28"/>
      <c r="S39" s="28"/>
      <c r="T39" s="28"/>
      <c r="U39" s="505"/>
      <c r="V39" s="505"/>
      <c r="W39" s="506"/>
      <c r="X39" s="506"/>
      <c r="Y39" s="49"/>
      <c r="Z39" s="49"/>
    </row>
    <row r="40" spans="2:26" ht="20.25" customHeight="1">
      <c r="B40" s="28"/>
      <c r="C40" s="491" t="s">
        <v>84</v>
      </c>
      <c r="D40" s="493"/>
      <c r="E40" s="508">
        <f>SUM(E36:F39)</f>
        <v>0</v>
      </c>
      <c r="F40" s="509"/>
      <c r="G40" s="510">
        <f>SUM(G36:H39)</f>
        <v>0</v>
      </c>
      <c r="H40" s="511"/>
      <c r="I40" s="47"/>
      <c r="J40" s="508">
        <f>SUM(J36:K39)</f>
        <v>0</v>
      </c>
      <c r="K40" s="509"/>
      <c r="L40" s="508">
        <f>SUM(L36:M39)</f>
        <v>0</v>
      </c>
      <c r="M40" s="509"/>
      <c r="N40" s="47"/>
      <c r="O40" s="47"/>
      <c r="P40" s="508">
        <f>SUM(P36:Q37)</f>
        <v>0</v>
      </c>
      <c r="Q40" s="509"/>
      <c r="R40" s="28"/>
      <c r="S40" s="28"/>
      <c r="T40" s="28"/>
      <c r="U40" s="505"/>
      <c r="V40" s="505"/>
      <c r="W40" s="506"/>
      <c r="X40" s="506"/>
      <c r="Y40" s="50"/>
      <c r="Z40" s="50"/>
    </row>
    <row r="41" spans="2:26" ht="20.25" customHeight="1">
      <c r="B41" s="28"/>
      <c r="C41" s="28"/>
      <c r="D41" s="28"/>
      <c r="E41" s="28"/>
      <c r="F41" s="28"/>
      <c r="G41" s="28"/>
      <c r="H41" s="28"/>
      <c r="I41" s="28"/>
      <c r="J41" s="28"/>
      <c r="K41" s="28"/>
      <c r="L41" s="29"/>
      <c r="M41" s="28"/>
      <c r="N41" s="28"/>
      <c r="O41" s="28"/>
      <c r="P41" s="28"/>
      <c r="Q41" s="28"/>
      <c r="R41" s="28"/>
      <c r="S41" s="28"/>
      <c r="T41" s="28"/>
      <c r="U41" s="44"/>
      <c r="V41" s="44"/>
      <c r="W41" s="44"/>
      <c r="X41" s="44"/>
      <c r="Y41" s="44"/>
      <c r="Z41" s="44"/>
    </row>
    <row r="42" spans="2:26" ht="20.25" customHeight="1">
      <c r="B42" s="28"/>
      <c r="C42" s="29" t="s">
        <v>85</v>
      </c>
      <c r="D42" s="28"/>
      <c r="E42" s="28"/>
      <c r="F42" s="28"/>
      <c r="G42" s="28"/>
      <c r="H42" s="28"/>
      <c r="I42" s="51" t="s">
        <v>86</v>
      </c>
      <c r="J42" s="500" t="s">
        <v>87</v>
      </c>
      <c r="K42" s="501"/>
      <c r="L42" s="52"/>
      <c r="M42" s="51"/>
      <c r="N42" s="28"/>
      <c r="O42" s="28"/>
      <c r="P42" s="28"/>
      <c r="Q42" s="28"/>
      <c r="R42" s="28"/>
      <c r="S42" s="28"/>
      <c r="T42" s="28"/>
      <c r="U42" s="53"/>
      <c r="V42" s="44"/>
      <c r="W42" s="44"/>
      <c r="X42" s="44"/>
      <c r="Y42" s="44"/>
      <c r="Z42" s="44"/>
    </row>
    <row r="43" spans="2:26" ht="20.25" customHeight="1">
      <c r="B43" s="28"/>
      <c r="C43" s="28" t="s">
        <v>88</v>
      </c>
      <c r="D43" s="28"/>
      <c r="E43" s="28"/>
      <c r="F43" s="28"/>
      <c r="G43" s="28"/>
      <c r="H43" s="28" t="s">
        <v>89</v>
      </c>
      <c r="I43" s="28"/>
      <c r="J43" s="28"/>
      <c r="K43" s="28"/>
      <c r="L43" s="29"/>
      <c r="M43" s="28"/>
      <c r="N43" s="28"/>
      <c r="O43" s="28"/>
      <c r="P43" s="28"/>
      <c r="Q43" s="28"/>
      <c r="R43" s="28"/>
      <c r="S43" s="28"/>
      <c r="T43" s="28"/>
      <c r="U43" s="44"/>
      <c r="V43" s="44"/>
      <c r="W43" s="44"/>
      <c r="X43" s="44"/>
      <c r="Y43" s="44"/>
      <c r="Z43" s="44"/>
    </row>
    <row r="44" spans="2:26" ht="20.25" customHeight="1">
      <c r="B44" s="28"/>
      <c r="C44" s="28" t="str">
        <f>IF($J$42="週","対象時間数（週平均）","対象時間数（当月合計）")</f>
        <v>対象時間数（週平均）</v>
      </c>
      <c r="D44" s="28"/>
      <c r="E44" s="28"/>
      <c r="F44" s="28"/>
      <c r="G44" s="28"/>
      <c r="H44" s="28" t="str">
        <f>IF($J$42="週","週に勤務すべき時間数","当月に勤務すべき時間数")</f>
        <v>週に勤務すべき時間数</v>
      </c>
      <c r="I44" s="28"/>
      <c r="J44" s="28"/>
      <c r="K44" s="28"/>
      <c r="L44" s="29"/>
      <c r="M44" s="490" t="s">
        <v>90</v>
      </c>
      <c r="N44" s="490"/>
      <c r="O44" s="490"/>
      <c r="P44" s="490"/>
      <c r="Q44" s="28"/>
      <c r="R44" s="28"/>
      <c r="S44" s="28"/>
      <c r="T44" s="28"/>
      <c r="U44" s="44"/>
      <c r="V44" s="44"/>
      <c r="W44" s="44"/>
      <c r="X44" s="44"/>
      <c r="Y44" s="44"/>
      <c r="Z44" s="44"/>
    </row>
    <row r="45" spans="2:26" ht="20.25" customHeight="1">
      <c r="B45" s="28"/>
      <c r="C45" s="502">
        <f>IF($J$42="週",L40,J40)</f>
        <v>0</v>
      </c>
      <c r="D45" s="503"/>
      <c r="E45" s="503"/>
      <c r="F45" s="504"/>
      <c r="G45" s="95" t="s">
        <v>91</v>
      </c>
      <c r="H45" s="491">
        <f>IF($J$42="週",$AV$5,$AZ$5)</f>
        <v>40</v>
      </c>
      <c r="I45" s="492"/>
      <c r="J45" s="492"/>
      <c r="K45" s="493"/>
      <c r="L45" s="95" t="s">
        <v>92</v>
      </c>
      <c r="M45" s="494">
        <f>ROUNDDOWN(C45/H45,1)</f>
        <v>0</v>
      </c>
      <c r="N45" s="495"/>
      <c r="O45" s="495"/>
      <c r="P45" s="496"/>
      <c r="Q45" s="28"/>
      <c r="R45" s="28"/>
      <c r="S45" s="28"/>
      <c r="T45" s="28"/>
      <c r="U45" s="507"/>
      <c r="V45" s="507"/>
      <c r="W45" s="507"/>
      <c r="X45" s="507"/>
      <c r="Y45" s="96"/>
      <c r="Z45" s="44"/>
    </row>
    <row r="46" spans="2:26" ht="20.25" customHeight="1">
      <c r="B46" s="28"/>
      <c r="C46" s="28"/>
      <c r="D46" s="28"/>
      <c r="E46" s="28"/>
      <c r="F46" s="28"/>
      <c r="G46" s="28"/>
      <c r="H46" s="28"/>
      <c r="I46" s="28"/>
      <c r="J46" s="28"/>
      <c r="K46" s="28"/>
      <c r="L46" s="29"/>
      <c r="M46" s="28" t="s">
        <v>93</v>
      </c>
      <c r="N46" s="28"/>
      <c r="O46" s="28"/>
      <c r="P46" s="28"/>
      <c r="Q46" s="28"/>
      <c r="R46" s="28"/>
      <c r="S46" s="28"/>
      <c r="T46" s="28"/>
      <c r="U46" s="44"/>
      <c r="V46" s="44"/>
      <c r="W46" s="44"/>
      <c r="X46" s="44"/>
      <c r="Y46" s="44"/>
      <c r="Z46" s="44"/>
    </row>
    <row r="47" spans="2:26" ht="20.25" customHeight="1">
      <c r="B47" s="28"/>
      <c r="C47" s="28" t="s">
        <v>94</v>
      </c>
      <c r="D47" s="28"/>
      <c r="E47" s="28"/>
      <c r="F47" s="28"/>
      <c r="G47" s="28"/>
      <c r="H47" s="28"/>
      <c r="I47" s="28"/>
      <c r="J47" s="28"/>
      <c r="K47" s="28"/>
      <c r="L47" s="29"/>
      <c r="M47" s="28"/>
      <c r="N47" s="28"/>
      <c r="O47" s="28"/>
      <c r="P47" s="28"/>
      <c r="Q47" s="28"/>
      <c r="R47" s="28"/>
      <c r="S47" s="28"/>
      <c r="T47" s="28"/>
      <c r="U47" s="28"/>
      <c r="V47" s="54"/>
      <c r="W47" s="55"/>
      <c r="X47" s="55"/>
      <c r="Y47" s="28"/>
      <c r="Z47" s="28"/>
    </row>
    <row r="48" spans="2:26" ht="20.25" customHeight="1">
      <c r="B48" s="28"/>
      <c r="C48" s="28" t="s">
        <v>71</v>
      </c>
      <c r="D48" s="28"/>
      <c r="E48" s="28"/>
      <c r="F48" s="28"/>
      <c r="G48" s="28"/>
      <c r="H48" s="28"/>
      <c r="I48" s="28"/>
      <c r="J48" s="28"/>
      <c r="K48" s="28"/>
      <c r="L48" s="29"/>
      <c r="M48" s="95"/>
      <c r="N48" s="95"/>
      <c r="O48" s="95"/>
      <c r="P48" s="95"/>
      <c r="Q48" s="28"/>
      <c r="R48" s="28"/>
      <c r="S48" s="28"/>
      <c r="T48" s="28"/>
      <c r="U48" s="28"/>
      <c r="V48" s="54"/>
      <c r="W48" s="55"/>
      <c r="X48" s="55"/>
      <c r="Y48" s="28"/>
      <c r="Z48" s="28"/>
    </row>
    <row r="49" spans="2:58" ht="20.25" customHeight="1">
      <c r="B49" s="28"/>
      <c r="C49" s="28" t="s">
        <v>95</v>
      </c>
      <c r="D49" s="28"/>
      <c r="E49" s="28"/>
      <c r="F49" s="28"/>
      <c r="G49" s="28"/>
      <c r="H49" s="28" t="s">
        <v>96</v>
      </c>
      <c r="I49" s="28"/>
      <c r="J49" s="28"/>
      <c r="K49" s="28"/>
      <c r="L49" s="28"/>
      <c r="M49" s="490" t="s">
        <v>84</v>
      </c>
      <c r="N49" s="490"/>
      <c r="O49" s="490"/>
      <c r="P49" s="490"/>
      <c r="Q49" s="28"/>
      <c r="R49" s="28"/>
      <c r="S49" s="28"/>
      <c r="T49" s="28"/>
      <c r="U49" s="28"/>
      <c r="V49" s="54"/>
      <c r="W49" s="55"/>
      <c r="X49" s="55"/>
      <c r="Y49" s="28"/>
      <c r="Z49" s="28"/>
    </row>
    <row r="50" spans="2:58" ht="20.25" customHeight="1">
      <c r="B50" s="28"/>
      <c r="C50" s="491">
        <f>P40</f>
        <v>0</v>
      </c>
      <c r="D50" s="492"/>
      <c r="E50" s="492"/>
      <c r="F50" s="493"/>
      <c r="G50" s="95" t="s">
        <v>97</v>
      </c>
      <c r="H50" s="494">
        <f>M45</f>
        <v>0</v>
      </c>
      <c r="I50" s="495"/>
      <c r="J50" s="495"/>
      <c r="K50" s="496"/>
      <c r="L50" s="95" t="s">
        <v>92</v>
      </c>
      <c r="M50" s="497">
        <f>ROUNDDOWN(C50+H50,1)</f>
        <v>0</v>
      </c>
      <c r="N50" s="498"/>
      <c r="O50" s="498"/>
      <c r="P50" s="499"/>
      <c r="Q50" s="28"/>
      <c r="R50" s="28"/>
      <c r="S50" s="28"/>
      <c r="T50" s="28"/>
      <c r="U50" s="28"/>
      <c r="V50" s="54"/>
      <c r="W50" s="55"/>
      <c r="X50" s="55"/>
      <c r="Y50" s="28"/>
      <c r="Z50" s="28"/>
    </row>
    <row r="51" spans="2:58" ht="20.25" customHeight="1">
      <c r="B51" s="28"/>
      <c r="C51" s="28"/>
      <c r="D51" s="28"/>
      <c r="E51" s="28"/>
      <c r="F51" s="28"/>
      <c r="G51" s="28"/>
      <c r="H51" s="28"/>
      <c r="I51" s="28"/>
      <c r="J51" s="28"/>
      <c r="K51" s="28"/>
      <c r="L51" s="28"/>
      <c r="M51" s="28"/>
      <c r="N51" s="29"/>
      <c r="O51" s="28"/>
      <c r="P51" s="28"/>
      <c r="Q51" s="28"/>
      <c r="R51" s="28"/>
      <c r="S51" s="28"/>
      <c r="T51" s="28"/>
      <c r="U51" s="28"/>
      <c r="V51" s="54"/>
      <c r="W51" s="55"/>
      <c r="X51" s="55"/>
      <c r="Y51" s="28"/>
      <c r="Z51" s="28"/>
    </row>
    <row r="52" spans="2:58" ht="20.25" customHeight="1">
      <c r="C52" s="31"/>
      <c r="D52" s="31"/>
      <c r="T52" s="31"/>
      <c r="AJ52" s="59"/>
      <c r="AK52" s="60"/>
      <c r="AL52" s="60"/>
      <c r="BE52" s="60"/>
    </row>
    <row r="53" spans="2:58" ht="20.25" customHeight="1">
      <c r="C53" s="31"/>
      <c r="D53" s="31"/>
      <c r="U53" s="31"/>
      <c r="AK53" s="59"/>
      <c r="AL53" s="60"/>
      <c r="AM53" s="60"/>
      <c r="BF53" s="60"/>
    </row>
    <row r="54" spans="2:58" ht="20.25" customHeight="1">
      <c r="D54" s="31"/>
      <c r="U54" s="31"/>
      <c r="AK54" s="59"/>
      <c r="AL54" s="60"/>
      <c r="AM54" s="60"/>
      <c r="BF54" s="60"/>
    </row>
    <row r="55" spans="2:58" ht="20.25" customHeight="1">
      <c r="C55" s="31"/>
      <c r="D55" s="31"/>
      <c r="U55" s="31"/>
      <c r="AK55" s="59"/>
      <c r="AL55" s="60"/>
      <c r="AM55" s="60"/>
      <c r="BF55" s="60"/>
    </row>
    <row r="56" spans="2:58" ht="20.25" customHeight="1">
      <c r="C56" s="59"/>
      <c r="D56" s="59"/>
      <c r="E56" s="59"/>
      <c r="F56" s="59"/>
      <c r="G56" s="59"/>
      <c r="H56" s="59"/>
      <c r="I56" s="59"/>
      <c r="J56" s="59"/>
      <c r="K56" s="59"/>
      <c r="L56" s="59"/>
      <c r="M56" s="59"/>
      <c r="N56" s="59"/>
      <c r="O56" s="59"/>
      <c r="P56" s="59"/>
      <c r="Q56" s="59"/>
      <c r="R56" s="59"/>
      <c r="S56" s="59"/>
      <c r="T56" s="59"/>
      <c r="U56" s="60"/>
      <c r="V56" s="60"/>
      <c r="W56" s="59"/>
      <c r="X56" s="59"/>
      <c r="Y56" s="59"/>
      <c r="Z56" s="59"/>
      <c r="AA56" s="59"/>
      <c r="AB56" s="59"/>
      <c r="AC56" s="59"/>
      <c r="AD56" s="59"/>
      <c r="AE56" s="59"/>
      <c r="AF56" s="59"/>
      <c r="AG56" s="59"/>
      <c r="AH56" s="59"/>
      <c r="AI56" s="59"/>
      <c r="AJ56" s="59"/>
      <c r="AK56" s="59"/>
      <c r="AL56" s="60"/>
      <c r="AM56" s="60"/>
      <c r="BF56" s="60"/>
    </row>
    <row r="57" spans="2:58" ht="20.25" customHeight="1">
      <c r="C57" s="59"/>
      <c r="D57" s="59"/>
      <c r="E57" s="59"/>
      <c r="F57" s="59"/>
      <c r="G57" s="59"/>
      <c r="H57" s="59"/>
      <c r="I57" s="59"/>
      <c r="J57" s="59"/>
      <c r="K57" s="59"/>
      <c r="L57" s="59"/>
      <c r="M57" s="59"/>
      <c r="N57" s="59"/>
      <c r="O57" s="59"/>
      <c r="P57" s="59"/>
      <c r="Q57" s="59"/>
      <c r="R57" s="59"/>
      <c r="S57" s="59"/>
      <c r="T57" s="59"/>
      <c r="U57" s="60"/>
      <c r="V57" s="60"/>
      <c r="W57" s="59"/>
      <c r="X57" s="59"/>
      <c r="Y57" s="59"/>
      <c r="Z57" s="59"/>
      <c r="AA57" s="59"/>
      <c r="AB57" s="59"/>
      <c r="AC57" s="59"/>
      <c r="AD57" s="59"/>
      <c r="AE57" s="59"/>
      <c r="AF57" s="59"/>
      <c r="AG57" s="59"/>
      <c r="AH57" s="59"/>
      <c r="AI57" s="59"/>
      <c r="AJ57" s="59"/>
      <c r="AK57" s="59"/>
      <c r="AL57" s="60"/>
      <c r="AM57" s="60"/>
      <c r="BF57" s="60"/>
    </row>
  </sheetData>
  <sheetProtection insertRows="0"/>
  <mergeCells count="212">
    <mergeCell ref="AY26:BD26"/>
    <mergeCell ref="AY27:BD27"/>
    <mergeCell ref="AY28:BD28"/>
    <mergeCell ref="AY20:BD20"/>
    <mergeCell ref="AY21:BD21"/>
    <mergeCell ref="AY22:BD22"/>
    <mergeCell ref="AY23:BD23"/>
    <mergeCell ref="AY24:BD24"/>
    <mergeCell ref="AY25:BD25"/>
    <mergeCell ref="AY14:BD14"/>
    <mergeCell ref="AY15:BD15"/>
    <mergeCell ref="AY16:BD16"/>
    <mergeCell ref="AY17:BD17"/>
    <mergeCell ref="AY18:BD18"/>
    <mergeCell ref="AY19:BD19"/>
    <mergeCell ref="C31:D31"/>
    <mergeCell ref="E31:F31"/>
    <mergeCell ref="G31:K31"/>
    <mergeCell ref="L31:O31"/>
    <mergeCell ref="AY29:BD29"/>
    <mergeCell ref="AY30:BD30"/>
    <mergeCell ref="AY31:BD31"/>
    <mergeCell ref="C29:D29"/>
    <mergeCell ref="E29:F29"/>
    <mergeCell ref="G29:K29"/>
    <mergeCell ref="L29:O29"/>
    <mergeCell ref="C30:D30"/>
    <mergeCell ref="E30:F30"/>
    <mergeCell ref="G30:K30"/>
    <mergeCell ref="L30:O30"/>
    <mergeCell ref="C27:D27"/>
    <mergeCell ref="E27:F27"/>
    <mergeCell ref="G27:K27"/>
    <mergeCell ref="C22:D22"/>
    <mergeCell ref="L27:O27"/>
    <mergeCell ref="G28:K28"/>
    <mergeCell ref="L28:O28"/>
    <mergeCell ref="C28:D28"/>
    <mergeCell ref="E28:F28"/>
    <mergeCell ref="C25:D25"/>
    <mergeCell ref="E25:F25"/>
    <mergeCell ref="G25:K25"/>
    <mergeCell ref="L25:O25"/>
    <mergeCell ref="C26:D26"/>
    <mergeCell ref="E26:F26"/>
    <mergeCell ref="G26:K26"/>
    <mergeCell ref="L26:O26"/>
    <mergeCell ref="C23:D23"/>
    <mergeCell ref="E23:F23"/>
    <mergeCell ref="G23:K23"/>
    <mergeCell ref="L23:O23"/>
    <mergeCell ref="C24:D24"/>
    <mergeCell ref="E24:F24"/>
    <mergeCell ref="G24:K24"/>
    <mergeCell ref="L24:O24"/>
    <mergeCell ref="E15:F15"/>
    <mergeCell ref="G15:K15"/>
    <mergeCell ref="E16:F16"/>
    <mergeCell ref="G16:K16"/>
    <mergeCell ref="E17:F17"/>
    <mergeCell ref="G17:K17"/>
    <mergeCell ref="L16:O16"/>
    <mergeCell ref="C17:D17"/>
    <mergeCell ref="L17:O17"/>
    <mergeCell ref="C18:D18"/>
    <mergeCell ref="L18:O18"/>
    <mergeCell ref="C19:D19"/>
    <mergeCell ref="L19:O19"/>
    <mergeCell ref="E18:F18"/>
    <mergeCell ref="G18:K18"/>
    <mergeCell ref="G19:K19"/>
    <mergeCell ref="AW30:AX30"/>
    <mergeCell ref="AU30:AV30"/>
    <mergeCell ref="AU31:AV31"/>
    <mergeCell ref="AW31:AX31"/>
    <mergeCell ref="C14:D14"/>
    <mergeCell ref="E14:F14"/>
    <mergeCell ref="G14:K14"/>
    <mergeCell ref="C15:D15"/>
    <mergeCell ref="L14:O14"/>
    <mergeCell ref="L15:O15"/>
    <mergeCell ref="C16:D16"/>
    <mergeCell ref="AW27:AX27"/>
    <mergeCell ref="AU28:AV28"/>
    <mergeCell ref="AW28:AX28"/>
    <mergeCell ref="AU29:AV29"/>
    <mergeCell ref="AW29:AX29"/>
    <mergeCell ref="AU25:AV25"/>
    <mergeCell ref="AW25:AX25"/>
    <mergeCell ref="AU26:AV26"/>
    <mergeCell ref="AW26:AX26"/>
    <mergeCell ref="AU27:AV27"/>
    <mergeCell ref="AU22:AV22"/>
    <mergeCell ref="AW22:AX22"/>
    <mergeCell ref="AU23:AV23"/>
    <mergeCell ref="G9:K13"/>
    <mergeCell ref="AU14:AV14"/>
    <mergeCell ref="AW14:AX14"/>
    <mergeCell ref="AU15:AV15"/>
    <mergeCell ref="AW15:AX15"/>
    <mergeCell ref="AU24:AV24"/>
    <mergeCell ref="E19:F19"/>
    <mergeCell ref="AW19:AX19"/>
    <mergeCell ref="AW20:AX20"/>
    <mergeCell ref="AU21:AV21"/>
    <mergeCell ref="AW21:AX21"/>
    <mergeCell ref="AU16:AV16"/>
    <mergeCell ref="AW16:AX16"/>
    <mergeCell ref="AU17:AV17"/>
    <mergeCell ref="AW17:AX17"/>
    <mergeCell ref="AU18:AV18"/>
    <mergeCell ref="AW18:AX18"/>
    <mergeCell ref="AW23:AX23"/>
    <mergeCell ref="E21:F21"/>
    <mergeCell ref="G21:K21"/>
    <mergeCell ref="L21:O21"/>
    <mergeCell ref="AU19:AV19"/>
    <mergeCell ref="AU20:AV20"/>
    <mergeCell ref="E22:F22"/>
    <mergeCell ref="G22:K22"/>
    <mergeCell ref="L22:O22"/>
    <mergeCell ref="AW24:AX24"/>
    <mergeCell ref="B9:B13"/>
    <mergeCell ref="L9:O13"/>
    <mergeCell ref="C9:D13"/>
    <mergeCell ref="E9:F13"/>
    <mergeCell ref="P10:V10"/>
    <mergeCell ref="C36:D36"/>
    <mergeCell ref="E36:F36"/>
    <mergeCell ref="G36:H36"/>
    <mergeCell ref="P36:Q36"/>
    <mergeCell ref="V36:Y36"/>
    <mergeCell ref="L36:M36"/>
    <mergeCell ref="J36:K36"/>
    <mergeCell ref="T36:U36"/>
    <mergeCell ref="C34:D35"/>
    <mergeCell ref="E34:H34"/>
    <mergeCell ref="J34:M34"/>
    <mergeCell ref="T34:U34"/>
    <mergeCell ref="V34:Y34"/>
    <mergeCell ref="E35:F35"/>
    <mergeCell ref="C20:D20"/>
    <mergeCell ref="E20:F20"/>
    <mergeCell ref="G20:K20"/>
    <mergeCell ref="L20:O20"/>
    <mergeCell ref="C21:D21"/>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E37:F37"/>
    <mergeCell ref="G37:H37"/>
    <mergeCell ref="P37:Q37"/>
    <mergeCell ref="V37:Y37"/>
    <mergeCell ref="C38:D38"/>
    <mergeCell ref="U39:V39"/>
    <mergeCell ref="G35:H35"/>
    <mergeCell ref="V35:Y35"/>
    <mergeCell ref="J35:K35"/>
    <mergeCell ref="L35:M35"/>
    <mergeCell ref="E38:F38"/>
    <mergeCell ref="G38:H38"/>
    <mergeCell ref="P38:Q38"/>
    <mergeCell ref="V38:Y38"/>
    <mergeCell ref="L37:M37"/>
    <mergeCell ref="L38:M38"/>
    <mergeCell ref="T37:U37"/>
    <mergeCell ref="T38:U38"/>
    <mergeCell ref="J37:K37"/>
    <mergeCell ref="T35:U35"/>
    <mergeCell ref="J38:K38"/>
    <mergeCell ref="J39:K39"/>
    <mergeCell ref="L39:M39"/>
    <mergeCell ref="C37:D37"/>
    <mergeCell ref="U45:X45"/>
    <mergeCell ref="J42:K42"/>
    <mergeCell ref="M44:P44"/>
    <mergeCell ref="C45:F45"/>
    <mergeCell ref="H45:K45"/>
    <mergeCell ref="M45:P45"/>
    <mergeCell ref="W39:X39"/>
    <mergeCell ref="C40:D40"/>
    <mergeCell ref="E40:F40"/>
    <mergeCell ref="L40:M40"/>
    <mergeCell ref="P40:Q40"/>
    <mergeCell ref="U40:V40"/>
    <mergeCell ref="W40:X40"/>
    <mergeCell ref="M49:P49"/>
    <mergeCell ref="C50:F50"/>
    <mergeCell ref="H50:K50"/>
    <mergeCell ref="M50:P50"/>
    <mergeCell ref="C39:D39"/>
    <mergeCell ref="E39:F39"/>
    <mergeCell ref="G39:H39"/>
    <mergeCell ref="P39:Q39"/>
    <mergeCell ref="G40:H40"/>
    <mergeCell ref="J40:K40"/>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allowBlank="1" showInputMessage="1" showErrorMessage="1" error="入力可能範囲　32～40" sqref="AZ6" xr:uid="{00000000-0002-0000-0700-000000000000}"/>
    <dataValidation type="list" allowBlank="1" showInputMessage="1" sqref="E14:F31" xr:uid="{00000000-0002-0000-0700-000001000000}">
      <formula1>"A, B, C, D"</formula1>
    </dataValidation>
    <dataValidation type="list" allowBlank="1" showInputMessage="1" showErrorMessage="1" sqref="AZ4:BC4" xr:uid="{00000000-0002-0000-0700-000002000000}">
      <formula1>"予定,実績,予定・実績"</formula1>
    </dataValidation>
    <dataValidation type="list" errorStyle="warning" allowBlank="1" showInputMessage="1" error="リストにない場合のみ、入力してください。" sqref="G14:K31" xr:uid="{00000000-0002-0000-0700-000003000000}">
      <formula1>INDIRECT(C14)</formula1>
    </dataValidation>
    <dataValidation type="list" allowBlank="1" showInputMessage="1" sqref="C14:D31" xr:uid="{00000000-0002-0000-0700-000004000000}">
      <formula1>職種</formula1>
    </dataValidation>
    <dataValidation type="list" allowBlank="1" showInputMessage="1" showErrorMessage="1" sqref="AZ3" xr:uid="{00000000-0002-0000-0700-000005000000}">
      <formula1>"４週,暦月"</formula1>
    </dataValidation>
    <dataValidation type="list" allowBlank="1" showInputMessage="1" showErrorMessage="1" sqref="J42:K42" xr:uid="{00000000-0002-0000-0700-000006000000}">
      <formula1>"週,暦月"</formula1>
    </dataValidation>
    <dataValidation type="decimal" allowBlank="1" showInputMessage="1" showErrorMessage="1" error="入力可能範囲　32～40" sqref="AV5" xr:uid="{00000000-0002-0000-0700-000007000000}">
      <formula1>32</formula1>
      <formula2>40</formula2>
    </dataValidation>
  </dataValidations>
  <printOptions horizontalCentered="1"/>
  <pageMargins left="0.23622047244094499" right="0.23622047244094499" top="0.43307086614173201" bottom="0.27559055118110198" header="0.31496062992126" footer="0.31496062992126"/>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700-000008000000}">
          <x14:formula1>
            <xm:f>プルダウン・リスト!$C$4:$C$8</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F139"/>
  <sheetViews>
    <sheetView showGridLines="0" zoomScaleSheetLayoutView="75" workbookViewId="0"/>
  </sheetViews>
  <sheetFormatPr defaultColWidth="4.453125" defaultRowHeight="20.25" customHeight="1"/>
  <cols>
    <col min="1" max="1" width="1.36328125" style="30" customWidth="1"/>
    <col min="2" max="56" width="5.6328125" style="30" customWidth="1"/>
    <col min="57" max="16384" width="4.453125" style="30"/>
  </cols>
  <sheetData>
    <row r="1" spans="2:57" s="216" customFormat="1" ht="20.25" customHeight="1">
      <c r="C1" s="228" t="s">
        <v>383</v>
      </c>
      <c r="D1" s="228"/>
      <c r="G1" s="13" t="s">
        <v>2</v>
      </c>
      <c r="J1" s="228"/>
      <c r="K1" s="228"/>
      <c r="L1" s="228"/>
      <c r="M1" s="228"/>
      <c r="AK1" s="14" t="s">
        <v>23</v>
      </c>
      <c r="AL1" s="14" t="s">
        <v>24</v>
      </c>
      <c r="AM1" s="605" t="s">
        <v>1</v>
      </c>
      <c r="AN1" s="605"/>
      <c r="AO1" s="605"/>
      <c r="AP1" s="605"/>
      <c r="AQ1" s="605"/>
      <c r="AR1" s="605"/>
      <c r="AS1" s="605"/>
      <c r="AT1" s="605"/>
      <c r="AU1" s="605"/>
      <c r="AV1" s="605"/>
      <c r="AW1" s="605"/>
      <c r="AX1" s="605"/>
      <c r="AY1" s="605"/>
      <c r="AZ1" s="605"/>
      <c r="BA1" s="605"/>
      <c r="BB1" s="15" t="s">
        <v>25</v>
      </c>
    </row>
    <row r="2" spans="2:57" s="16" customFormat="1" ht="20.25" customHeight="1">
      <c r="D2" s="13"/>
      <c r="H2" s="13"/>
      <c r="I2" s="14"/>
      <c r="J2" s="14"/>
      <c r="K2" s="14"/>
      <c r="L2" s="14"/>
      <c r="M2" s="14"/>
      <c r="T2" s="14" t="s">
        <v>26</v>
      </c>
      <c r="U2" s="606">
        <v>6</v>
      </c>
      <c r="V2" s="606"/>
      <c r="W2" s="14" t="s">
        <v>24</v>
      </c>
      <c r="X2" s="607">
        <f>IF(U2=0,"",YEAR(DATE(2018+U2,1,1)))</f>
        <v>2024</v>
      </c>
      <c r="Y2" s="607"/>
      <c r="Z2" s="16" t="s">
        <v>27</v>
      </c>
      <c r="AA2" s="16" t="s">
        <v>28</v>
      </c>
      <c r="AB2" s="606">
        <v>4</v>
      </c>
      <c r="AC2" s="606"/>
      <c r="AD2" s="16" t="s">
        <v>29</v>
      </c>
      <c r="AJ2" s="15"/>
      <c r="AK2" s="14" t="s">
        <v>30</v>
      </c>
      <c r="AL2" s="14" t="s">
        <v>24</v>
      </c>
      <c r="AM2" s="606"/>
      <c r="AN2" s="606"/>
      <c r="AO2" s="606"/>
      <c r="AP2" s="606"/>
      <c r="AQ2" s="606"/>
      <c r="AR2" s="606"/>
      <c r="AS2" s="606"/>
      <c r="AT2" s="606"/>
      <c r="AU2" s="606"/>
      <c r="AV2" s="606"/>
      <c r="AW2" s="606"/>
      <c r="AX2" s="606"/>
      <c r="AY2" s="606"/>
      <c r="AZ2" s="606"/>
      <c r="BA2" s="606"/>
      <c r="BB2" s="15" t="s">
        <v>25</v>
      </c>
      <c r="BC2" s="14"/>
      <c r="BD2" s="14"/>
      <c r="BE2" s="14"/>
    </row>
    <row r="3" spans="2:57" s="16" customFormat="1" ht="20.25" customHeight="1">
      <c r="D3" s="13"/>
      <c r="H3" s="13"/>
      <c r="I3" s="14"/>
      <c r="J3" s="14"/>
      <c r="K3" s="14"/>
      <c r="L3" s="14"/>
      <c r="M3" s="14"/>
      <c r="T3" s="19"/>
      <c r="U3" s="20"/>
      <c r="V3" s="20"/>
      <c r="W3" s="21"/>
      <c r="X3" s="20"/>
      <c r="Y3" s="20"/>
      <c r="Z3" s="22"/>
      <c r="AA3" s="22"/>
      <c r="AB3" s="20"/>
      <c r="AC3" s="20"/>
      <c r="AD3" s="23"/>
      <c r="AJ3" s="15"/>
      <c r="AK3" s="14"/>
      <c r="AL3" s="14"/>
      <c r="AM3" s="94"/>
      <c r="AN3" s="94"/>
      <c r="AO3" s="94"/>
      <c r="AP3" s="94"/>
      <c r="AQ3" s="94"/>
      <c r="AR3" s="94"/>
      <c r="AS3" s="94"/>
      <c r="AT3" s="94"/>
      <c r="AU3" s="94"/>
      <c r="AV3" s="94"/>
      <c r="AW3" s="94"/>
      <c r="AX3" s="94"/>
      <c r="AY3" s="226" t="s">
        <v>32</v>
      </c>
      <c r="AZ3" s="608" t="s">
        <v>33</v>
      </c>
      <c r="BA3" s="608"/>
      <c r="BB3" s="608"/>
      <c r="BC3" s="608"/>
      <c r="BD3" s="14"/>
      <c r="BE3" s="14"/>
    </row>
    <row r="4" spans="2:57" s="16" customFormat="1" ht="20.25" customHeight="1">
      <c r="B4" s="224"/>
      <c r="C4" s="224"/>
      <c r="D4" s="224"/>
      <c r="E4" s="224"/>
      <c r="F4" s="224"/>
      <c r="G4" s="224"/>
      <c r="H4" s="224"/>
      <c r="I4" s="224"/>
      <c r="J4" s="24"/>
      <c r="K4" s="25"/>
      <c r="L4" s="25"/>
      <c r="M4" s="25"/>
      <c r="N4" s="25"/>
      <c r="O4" s="25"/>
      <c r="P4" s="26"/>
      <c r="Q4" s="25"/>
      <c r="R4" s="25"/>
      <c r="Z4" s="22"/>
      <c r="AA4" s="22"/>
      <c r="AB4" s="20"/>
      <c r="AC4" s="20"/>
      <c r="AD4" s="23"/>
      <c r="AJ4" s="15"/>
      <c r="AK4" s="14"/>
      <c r="AL4" s="14"/>
      <c r="AM4" s="94"/>
      <c r="AN4" s="94"/>
      <c r="AO4" s="94"/>
      <c r="AP4" s="94"/>
      <c r="AQ4" s="94"/>
      <c r="AR4" s="94"/>
      <c r="AS4" s="94"/>
      <c r="AT4" s="94"/>
      <c r="AU4" s="94"/>
      <c r="AV4" s="94"/>
      <c r="AW4" s="94"/>
      <c r="AX4" s="94"/>
      <c r="AY4" s="226" t="s">
        <v>34</v>
      </c>
      <c r="AZ4" s="608" t="s">
        <v>35</v>
      </c>
      <c r="BA4" s="608"/>
      <c r="BB4" s="608"/>
      <c r="BC4" s="608"/>
      <c r="BD4" s="14"/>
      <c r="BE4" s="14"/>
    </row>
    <row r="5" spans="2:57" s="16" customFormat="1" ht="20.25" customHeight="1">
      <c r="B5" s="222"/>
      <c r="C5" s="222"/>
      <c r="D5" s="222"/>
      <c r="E5" s="222"/>
      <c r="F5" s="222"/>
      <c r="G5" s="222"/>
      <c r="H5" s="222"/>
      <c r="I5" s="222"/>
      <c r="J5" s="25"/>
      <c r="K5" s="27"/>
      <c r="L5" s="225"/>
      <c r="M5" s="225"/>
      <c r="N5" s="225"/>
      <c r="O5" s="225"/>
      <c r="P5" s="222"/>
      <c r="Q5" s="224"/>
      <c r="R5" s="224"/>
      <c r="S5" s="216"/>
      <c r="Z5" s="22"/>
      <c r="AA5" s="22"/>
      <c r="AB5" s="20"/>
      <c r="AC5" s="20"/>
      <c r="AD5" s="216"/>
      <c r="AE5" s="216"/>
      <c r="AF5" s="216"/>
      <c r="AG5" s="216"/>
      <c r="AJ5" s="216" t="s">
        <v>36</v>
      </c>
      <c r="AK5" s="216"/>
      <c r="AL5" s="216"/>
      <c r="AM5" s="216"/>
      <c r="AN5" s="216"/>
      <c r="AO5" s="216"/>
      <c r="AP5" s="216"/>
      <c r="AQ5" s="216"/>
      <c r="AR5" s="224"/>
      <c r="AS5" s="224"/>
      <c r="AT5" s="28"/>
      <c r="AU5" s="216"/>
      <c r="AV5" s="599">
        <v>40</v>
      </c>
      <c r="AW5" s="600"/>
      <c r="AX5" s="28" t="s">
        <v>37</v>
      </c>
      <c r="AY5" s="216"/>
      <c r="AZ5" s="599">
        <v>160</v>
      </c>
      <c r="BA5" s="600"/>
      <c r="BB5" s="28" t="s">
        <v>38</v>
      </c>
      <c r="BC5" s="216"/>
      <c r="BE5" s="14"/>
    </row>
    <row r="6" spans="2:57" s="16" customFormat="1" ht="20.25" customHeight="1">
      <c r="B6" s="222"/>
      <c r="C6" s="222"/>
      <c r="D6" s="222"/>
      <c r="E6" s="222"/>
      <c r="F6" s="222"/>
      <c r="G6" s="222"/>
      <c r="H6" s="222"/>
      <c r="I6" s="222"/>
      <c r="J6" s="25"/>
      <c r="K6" s="27"/>
      <c r="L6" s="225"/>
      <c r="M6" s="225"/>
      <c r="N6" s="225"/>
      <c r="O6" s="225"/>
      <c r="P6" s="222"/>
      <c r="Q6" s="224"/>
      <c r="R6" s="224"/>
      <c r="S6" s="216"/>
      <c r="Z6" s="22"/>
      <c r="AA6" s="22"/>
      <c r="AB6" s="20"/>
      <c r="AC6" s="20"/>
      <c r="AD6" s="216"/>
      <c r="AE6" s="216"/>
      <c r="AF6" s="216"/>
      <c r="AG6" s="216"/>
      <c r="AJ6" s="216"/>
      <c r="AK6" s="216"/>
      <c r="AL6" s="216"/>
      <c r="AM6" s="216"/>
      <c r="AN6" s="216"/>
      <c r="AO6" s="216"/>
      <c r="AP6" s="216"/>
      <c r="AQ6" s="216" t="s">
        <v>39</v>
      </c>
      <c r="AR6" s="216"/>
      <c r="AS6" s="217"/>
      <c r="AT6" s="217"/>
      <c r="AU6" s="217"/>
      <c r="AV6" s="216"/>
      <c r="AW6" s="216"/>
      <c r="AX6" s="218"/>
      <c r="AY6" s="216"/>
      <c r="AZ6" s="599">
        <v>100</v>
      </c>
      <c r="BA6" s="600"/>
      <c r="BB6" s="28" t="s">
        <v>40</v>
      </c>
      <c r="BC6" s="216"/>
      <c r="BE6" s="14"/>
    </row>
    <row r="7" spans="2:57" s="16" customFormat="1" ht="20.25" customHeight="1">
      <c r="B7" s="222"/>
      <c r="C7" s="222"/>
      <c r="D7" s="222"/>
      <c r="E7" s="222"/>
      <c r="F7" s="222"/>
      <c r="G7" s="222"/>
      <c r="H7" s="222"/>
      <c r="I7" s="222"/>
      <c r="J7" s="222"/>
      <c r="K7" s="223"/>
      <c r="L7" s="223"/>
      <c r="M7" s="223"/>
      <c r="N7" s="222"/>
      <c r="O7" s="221"/>
      <c r="P7" s="220"/>
      <c r="Q7" s="220"/>
      <c r="R7" s="219"/>
      <c r="S7" s="217"/>
      <c r="Z7" s="22"/>
      <c r="AA7" s="22"/>
      <c r="AB7" s="20"/>
      <c r="AC7" s="20"/>
      <c r="AD7" s="28"/>
      <c r="AE7" s="216"/>
      <c r="AF7" s="216"/>
      <c r="AG7" s="216"/>
      <c r="AL7" s="216"/>
      <c r="AM7" s="216"/>
      <c r="AN7" s="29"/>
      <c r="AO7" s="218"/>
      <c r="AP7" s="218"/>
      <c r="AQ7" s="217"/>
      <c r="AR7" s="217"/>
      <c r="AS7" s="217"/>
      <c r="AT7" s="217"/>
      <c r="AU7" s="217"/>
      <c r="AV7" s="217"/>
      <c r="AW7" s="216" t="s">
        <v>41</v>
      </c>
      <c r="AX7" s="216"/>
      <c r="AY7" s="216"/>
      <c r="AZ7" s="603">
        <f>DAY(EOMONTH(DATE(X2,AB2,1),0))</f>
        <v>30</v>
      </c>
      <c r="BA7" s="604"/>
      <c r="BB7" s="28" t="s">
        <v>42</v>
      </c>
      <c r="BE7" s="14"/>
    </row>
    <row r="8" spans="2:57" ht="5.15" customHeight="1" thickBot="1">
      <c r="C8" s="31"/>
      <c r="D8" s="31"/>
      <c r="S8" s="31"/>
      <c r="AJ8" s="31"/>
      <c r="BC8" s="32"/>
      <c r="BD8" s="32"/>
      <c r="BE8" s="32"/>
    </row>
    <row r="9" spans="2:57" ht="20.25" customHeight="1" thickBot="1">
      <c r="B9" s="577" t="s">
        <v>43</v>
      </c>
      <c r="C9" s="580" t="s">
        <v>44</v>
      </c>
      <c r="D9" s="581"/>
      <c r="E9" s="586" t="s">
        <v>45</v>
      </c>
      <c r="F9" s="581"/>
      <c r="G9" s="586" t="s">
        <v>46</v>
      </c>
      <c r="H9" s="580"/>
      <c r="I9" s="580"/>
      <c r="J9" s="580"/>
      <c r="K9" s="581"/>
      <c r="L9" s="586" t="s">
        <v>47</v>
      </c>
      <c r="M9" s="580"/>
      <c r="N9" s="580"/>
      <c r="O9" s="589"/>
      <c r="P9" s="592" t="s">
        <v>48</v>
      </c>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62" t="str">
        <f>IF(AZ3="４週","(10)1～4週目の勤務時間数合計","(11)1か月の勤務時間数合計")</f>
        <v>(10)1～4週目の勤務時間数合計</v>
      </c>
      <c r="AV9" s="563"/>
      <c r="AW9" s="562" t="s">
        <v>49</v>
      </c>
      <c r="AX9" s="563"/>
      <c r="AY9" s="594" t="s">
        <v>50</v>
      </c>
      <c r="AZ9" s="594"/>
      <c r="BA9" s="594"/>
      <c r="BB9" s="594"/>
      <c r="BC9" s="594"/>
      <c r="BD9" s="594"/>
    </row>
    <row r="10" spans="2:57" ht="20.25" customHeight="1" thickBot="1">
      <c r="B10" s="578"/>
      <c r="C10" s="582"/>
      <c r="D10" s="583"/>
      <c r="E10" s="587"/>
      <c r="F10" s="583"/>
      <c r="G10" s="587"/>
      <c r="H10" s="582"/>
      <c r="I10" s="582"/>
      <c r="J10" s="582"/>
      <c r="K10" s="583"/>
      <c r="L10" s="587"/>
      <c r="M10" s="582"/>
      <c r="N10" s="582"/>
      <c r="O10" s="590"/>
      <c r="P10" s="596" t="s">
        <v>51</v>
      </c>
      <c r="Q10" s="597"/>
      <c r="R10" s="597"/>
      <c r="S10" s="597"/>
      <c r="T10" s="597"/>
      <c r="U10" s="597"/>
      <c r="V10" s="598"/>
      <c r="W10" s="596" t="s">
        <v>52</v>
      </c>
      <c r="X10" s="597"/>
      <c r="Y10" s="597"/>
      <c r="Z10" s="597"/>
      <c r="AA10" s="597"/>
      <c r="AB10" s="597"/>
      <c r="AC10" s="598"/>
      <c r="AD10" s="596" t="s">
        <v>53</v>
      </c>
      <c r="AE10" s="597"/>
      <c r="AF10" s="597"/>
      <c r="AG10" s="597"/>
      <c r="AH10" s="597"/>
      <c r="AI10" s="597"/>
      <c r="AJ10" s="598"/>
      <c r="AK10" s="596" t="s">
        <v>54</v>
      </c>
      <c r="AL10" s="597"/>
      <c r="AM10" s="597"/>
      <c r="AN10" s="597"/>
      <c r="AO10" s="597"/>
      <c r="AP10" s="597"/>
      <c r="AQ10" s="598"/>
      <c r="AR10" s="596" t="s">
        <v>55</v>
      </c>
      <c r="AS10" s="597"/>
      <c r="AT10" s="598"/>
      <c r="AU10" s="564"/>
      <c r="AV10" s="565"/>
      <c r="AW10" s="564"/>
      <c r="AX10" s="565"/>
      <c r="AY10" s="594"/>
      <c r="AZ10" s="594"/>
      <c r="BA10" s="594"/>
      <c r="BB10" s="594"/>
      <c r="BC10" s="594"/>
      <c r="BD10" s="594"/>
    </row>
    <row r="11" spans="2:57" ht="20.25" customHeight="1" thickBot="1">
      <c r="B11" s="578"/>
      <c r="C11" s="582"/>
      <c r="D11" s="583"/>
      <c r="E11" s="587"/>
      <c r="F11" s="583"/>
      <c r="G11" s="587"/>
      <c r="H11" s="582"/>
      <c r="I11" s="582"/>
      <c r="J11" s="582"/>
      <c r="K11" s="583"/>
      <c r="L11" s="587"/>
      <c r="M11" s="582"/>
      <c r="N11" s="582"/>
      <c r="O11" s="590"/>
      <c r="P11" s="35">
        <f>DAY(DATE($X$2,$AB$2,1))</f>
        <v>1</v>
      </c>
      <c r="Q11" s="36">
        <f>DAY(DATE($X$2,$AB$2,2))</f>
        <v>2</v>
      </c>
      <c r="R11" s="36">
        <f>DAY(DATE($X$2,$AB$2,3))</f>
        <v>3</v>
      </c>
      <c r="S11" s="36">
        <f>DAY(DATE($X$2,$AB$2,4))</f>
        <v>4</v>
      </c>
      <c r="T11" s="36">
        <f>DAY(DATE($X$2,$AB$2,5))</f>
        <v>5</v>
      </c>
      <c r="U11" s="36">
        <f>DAY(DATE($X$2,$AB$2,6))</f>
        <v>6</v>
      </c>
      <c r="V11" s="37">
        <f>DAY(DATE($X$2,$AB$2,7))</f>
        <v>7</v>
      </c>
      <c r="W11" s="35">
        <f>DAY(DATE($X$2,$AB$2,8))</f>
        <v>8</v>
      </c>
      <c r="X11" s="36">
        <f>DAY(DATE($X$2,$AB$2,9))</f>
        <v>9</v>
      </c>
      <c r="Y11" s="36">
        <f>DAY(DATE($X$2,$AB$2,10))</f>
        <v>10</v>
      </c>
      <c r="Z11" s="36">
        <f>DAY(DATE($X$2,$AB$2,11))</f>
        <v>11</v>
      </c>
      <c r="AA11" s="36">
        <f>DAY(DATE($X$2,$AB$2,12))</f>
        <v>12</v>
      </c>
      <c r="AB11" s="36">
        <f>DAY(DATE($X$2,$AB$2,13))</f>
        <v>13</v>
      </c>
      <c r="AC11" s="37">
        <f>DAY(DATE($X$2,$AB$2,14))</f>
        <v>14</v>
      </c>
      <c r="AD11" s="35">
        <f>DAY(DATE($X$2,$AB$2,15))</f>
        <v>15</v>
      </c>
      <c r="AE11" s="36">
        <f>DAY(DATE($X$2,$AB$2,16))</f>
        <v>16</v>
      </c>
      <c r="AF11" s="36">
        <f>DAY(DATE($X$2,$AB$2,17))</f>
        <v>17</v>
      </c>
      <c r="AG11" s="36">
        <f>DAY(DATE($X$2,$AB$2,18))</f>
        <v>18</v>
      </c>
      <c r="AH11" s="36">
        <f>DAY(DATE($X$2,$AB$2,19))</f>
        <v>19</v>
      </c>
      <c r="AI11" s="36">
        <f>DAY(DATE($X$2,$AB$2,20))</f>
        <v>20</v>
      </c>
      <c r="AJ11" s="37">
        <f>DAY(DATE($X$2,$AB$2,21))</f>
        <v>21</v>
      </c>
      <c r="AK11" s="35">
        <f>DAY(DATE($X$2,$AB$2,22))</f>
        <v>22</v>
      </c>
      <c r="AL11" s="36">
        <f>DAY(DATE($X$2,$AB$2,23))</f>
        <v>23</v>
      </c>
      <c r="AM11" s="36">
        <f>DAY(DATE($X$2,$AB$2,24))</f>
        <v>24</v>
      </c>
      <c r="AN11" s="36">
        <f>DAY(DATE($X$2,$AB$2,25))</f>
        <v>25</v>
      </c>
      <c r="AO11" s="36">
        <f>DAY(DATE($X$2,$AB$2,26))</f>
        <v>26</v>
      </c>
      <c r="AP11" s="36">
        <f>DAY(DATE($X$2,$AB$2,27))</f>
        <v>27</v>
      </c>
      <c r="AQ11" s="37">
        <f>DAY(DATE($X$2,$AB$2,28))</f>
        <v>28</v>
      </c>
      <c r="AR11" s="35" t="str">
        <f>IF(AZ3="暦月",IF(DAY(DATE($X$2,$AB$2,29))=29,29,""),"")</f>
        <v/>
      </c>
      <c r="AS11" s="36" t="str">
        <f>IF(AZ3="暦月",IF(DAY(DATE($X$2,$AB$2,30))=30,30,""),"")</f>
        <v/>
      </c>
      <c r="AT11" s="37" t="str">
        <f>IF(AZ3="暦月",IF(DAY(DATE($X$2,$AB$2,31))=31,31,""),"")</f>
        <v/>
      </c>
      <c r="AU11" s="564"/>
      <c r="AV11" s="565"/>
      <c r="AW11" s="564"/>
      <c r="AX11" s="565"/>
      <c r="AY11" s="594"/>
      <c r="AZ11" s="594"/>
      <c r="BA11" s="594"/>
      <c r="BB11" s="594"/>
      <c r="BC11" s="594"/>
      <c r="BD11" s="594"/>
    </row>
    <row r="12" spans="2:57" ht="20.25" hidden="1" customHeight="1" thickBot="1">
      <c r="B12" s="578"/>
      <c r="C12" s="582"/>
      <c r="D12" s="583"/>
      <c r="E12" s="587"/>
      <c r="F12" s="583"/>
      <c r="G12" s="587"/>
      <c r="H12" s="582"/>
      <c r="I12" s="582"/>
      <c r="J12" s="582"/>
      <c r="K12" s="583"/>
      <c r="L12" s="587"/>
      <c r="M12" s="582"/>
      <c r="N12" s="582"/>
      <c r="O12" s="590"/>
      <c r="P12" s="35">
        <f>WEEKDAY(DATE($X$2,$AB$2,1))</f>
        <v>2</v>
      </c>
      <c r="Q12" s="36">
        <f>WEEKDAY(DATE($X$2,$AB$2,2))</f>
        <v>3</v>
      </c>
      <c r="R12" s="36">
        <f>WEEKDAY(DATE($X$2,$AB$2,3))</f>
        <v>4</v>
      </c>
      <c r="S12" s="36">
        <f>WEEKDAY(DATE($X$2,$AB$2,4))</f>
        <v>5</v>
      </c>
      <c r="T12" s="36">
        <f>WEEKDAY(DATE($X$2,$AB$2,5))</f>
        <v>6</v>
      </c>
      <c r="U12" s="36">
        <f>WEEKDAY(DATE($X$2,$AB$2,6))</f>
        <v>7</v>
      </c>
      <c r="V12" s="37">
        <f>WEEKDAY(DATE($X$2,$AB$2,7))</f>
        <v>1</v>
      </c>
      <c r="W12" s="35">
        <f>WEEKDAY(DATE($X$2,$AB$2,8))</f>
        <v>2</v>
      </c>
      <c r="X12" s="36">
        <f>WEEKDAY(DATE($X$2,$AB$2,9))</f>
        <v>3</v>
      </c>
      <c r="Y12" s="36">
        <f>WEEKDAY(DATE($X$2,$AB$2,10))</f>
        <v>4</v>
      </c>
      <c r="Z12" s="36">
        <f>WEEKDAY(DATE($X$2,$AB$2,11))</f>
        <v>5</v>
      </c>
      <c r="AA12" s="36">
        <f>WEEKDAY(DATE($X$2,$AB$2,12))</f>
        <v>6</v>
      </c>
      <c r="AB12" s="36">
        <f>WEEKDAY(DATE($X$2,$AB$2,13))</f>
        <v>7</v>
      </c>
      <c r="AC12" s="37">
        <f>WEEKDAY(DATE($X$2,$AB$2,14))</f>
        <v>1</v>
      </c>
      <c r="AD12" s="35">
        <f>WEEKDAY(DATE($X$2,$AB$2,15))</f>
        <v>2</v>
      </c>
      <c r="AE12" s="36">
        <f>WEEKDAY(DATE($X$2,$AB$2,16))</f>
        <v>3</v>
      </c>
      <c r="AF12" s="36">
        <f>WEEKDAY(DATE($X$2,$AB$2,17))</f>
        <v>4</v>
      </c>
      <c r="AG12" s="36">
        <f>WEEKDAY(DATE($X$2,$AB$2,18))</f>
        <v>5</v>
      </c>
      <c r="AH12" s="36">
        <f>WEEKDAY(DATE($X$2,$AB$2,19))</f>
        <v>6</v>
      </c>
      <c r="AI12" s="36">
        <f>WEEKDAY(DATE($X$2,$AB$2,20))</f>
        <v>7</v>
      </c>
      <c r="AJ12" s="37">
        <f>WEEKDAY(DATE($X$2,$AB$2,21))</f>
        <v>1</v>
      </c>
      <c r="AK12" s="35">
        <f>WEEKDAY(DATE($X$2,$AB$2,22))</f>
        <v>2</v>
      </c>
      <c r="AL12" s="36">
        <f>WEEKDAY(DATE($X$2,$AB$2,23))</f>
        <v>3</v>
      </c>
      <c r="AM12" s="36">
        <f>WEEKDAY(DATE($X$2,$AB$2,24))</f>
        <v>4</v>
      </c>
      <c r="AN12" s="36">
        <f>WEEKDAY(DATE($X$2,$AB$2,25))</f>
        <v>5</v>
      </c>
      <c r="AO12" s="36">
        <f>WEEKDAY(DATE($X$2,$AB$2,26))</f>
        <v>6</v>
      </c>
      <c r="AP12" s="36">
        <f>WEEKDAY(DATE($X$2,$AB$2,27))</f>
        <v>7</v>
      </c>
      <c r="AQ12" s="37">
        <f>WEEKDAY(DATE($X$2,$AB$2,28))</f>
        <v>1</v>
      </c>
      <c r="AR12" s="35">
        <f>IF(AR11=29,WEEKDAY(DATE($X$2,$AB$2,29)),0)</f>
        <v>0</v>
      </c>
      <c r="AS12" s="36">
        <f>IF(AS11=30,WEEKDAY(DATE($X$2,$AB$2,30)),0)</f>
        <v>0</v>
      </c>
      <c r="AT12" s="37">
        <f>IF(AT11=31,WEEKDAY(DATE($X$2,$AB$2,31)),0)</f>
        <v>0</v>
      </c>
      <c r="AU12" s="566"/>
      <c r="AV12" s="567"/>
      <c r="AW12" s="566"/>
      <c r="AX12" s="567"/>
      <c r="AY12" s="595"/>
      <c r="AZ12" s="595"/>
      <c r="BA12" s="595"/>
      <c r="BB12" s="595"/>
      <c r="BC12" s="595"/>
      <c r="BD12" s="595"/>
    </row>
    <row r="13" spans="2:57" ht="20.25" customHeight="1" thickBot="1">
      <c r="B13" s="579"/>
      <c r="C13" s="584"/>
      <c r="D13" s="585"/>
      <c r="E13" s="588"/>
      <c r="F13" s="585"/>
      <c r="G13" s="588"/>
      <c r="H13" s="584"/>
      <c r="I13" s="584"/>
      <c r="J13" s="584"/>
      <c r="K13" s="585"/>
      <c r="L13" s="588"/>
      <c r="M13" s="584"/>
      <c r="N13" s="584"/>
      <c r="O13" s="591"/>
      <c r="P13" s="38" t="str">
        <f t="shared" ref="P13:AQ13" si="0">IF(P12=1,"日",IF(P12=2,"月",IF(P12=3,"火",IF(P12=4,"水",IF(P12=5,"木",IF(P12=6,"金","土"))))))</f>
        <v>月</v>
      </c>
      <c r="Q13" s="39" t="str">
        <f t="shared" si="0"/>
        <v>火</v>
      </c>
      <c r="R13" s="39" t="str">
        <f t="shared" si="0"/>
        <v>水</v>
      </c>
      <c r="S13" s="39" t="str">
        <f t="shared" si="0"/>
        <v>木</v>
      </c>
      <c r="T13" s="39" t="str">
        <f t="shared" si="0"/>
        <v>金</v>
      </c>
      <c r="U13" s="39" t="str">
        <f t="shared" si="0"/>
        <v>土</v>
      </c>
      <c r="V13" s="40" t="str">
        <f t="shared" si="0"/>
        <v>日</v>
      </c>
      <c r="W13" s="38" t="str">
        <f t="shared" si="0"/>
        <v>月</v>
      </c>
      <c r="X13" s="39" t="str">
        <f t="shared" si="0"/>
        <v>火</v>
      </c>
      <c r="Y13" s="39" t="str">
        <f t="shared" si="0"/>
        <v>水</v>
      </c>
      <c r="Z13" s="39" t="str">
        <f t="shared" si="0"/>
        <v>木</v>
      </c>
      <c r="AA13" s="39" t="str">
        <f t="shared" si="0"/>
        <v>金</v>
      </c>
      <c r="AB13" s="39" t="str">
        <f t="shared" si="0"/>
        <v>土</v>
      </c>
      <c r="AC13" s="40" t="str">
        <f t="shared" si="0"/>
        <v>日</v>
      </c>
      <c r="AD13" s="38" t="str">
        <f t="shared" si="0"/>
        <v>月</v>
      </c>
      <c r="AE13" s="39" t="str">
        <f t="shared" si="0"/>
        <v>火</v>
      </c>
      <c r="AF13" s="39" t="str">
        <f t="shared" si="0"/>
        <v>水</v>
      </c>
      <c r="AG13" s="39" t="str">
        <f t="shared" si="0"/>
        <v>木</v>
      </c>
      <c r="AH13" s="39" t="str">
        <f t="shared" si="0"/>
        <v>金</v>
      </c>
      <c r="AI13" s="39" t="str">
        <f t="shared" si="0"/>
        <v>土</v>
      </c>
      <c r="AJ13" s="40" t="str">
        <f t="shared" si="0"/>
        <v>日</v>
      </c>
      <c r="AK13" s="38" t="str">
        <f t="shared" si="0"/>
        <v>月</v>
      </c>
      <c r="AL13" s="39" t="str">
        <f t="shared" si="0"/>
        <v>火</v>
      </c>
      <c r="AM13" s="39" t="str">
        <f t="shared" si="0"/>
        <v>水</v>
      </c>
      <c r="AN13" s="39" t="str">
        <f t="shared" si="0"/>
        <v>木</v>
      </c>
      <c r="AO13" s="39" t="str">
        <f t="shared" si="0"/>
        <v>金</v>
      </c>
      <c r="AP13" s="39" t="str">
        <f t="shared" si="0"/>
        <v>土</v>
      </c>
      <c r="AQ13" s="40" t="str">
        <f t="shared" si="0"/>
        <v>日</v>
      </c>
      <c r="AR13" s="39" t="str">
        <f>IF(AR12=1,"日",IF(AR12=2,"月",IF(AR12=3,"火",IF(AR12=4,"水",IF(AR12=5,"木",IF(AR12=6,"金",IF(AR12=0,"","土")))))))</f>
        <v/>
      </c>
      <c r="AS13" s="39" t="str">
        <f>IF(AS12=1,"日",IF(AS12=2,"月",IF(AS12=3,"火",IF(AS12=4,"水",IF(AS12=5,"木",IF(AS12=6,"金",IF(AS12=0,"","土")))))))</f>
        <v/>
      </c>
      <c r="AT13" s="39" t="str">
        <f>IF(AT12=1,"日",IF(AT12=2,"月",IF(AT12=3,"火",IF(AT12=4,"水",IF(AT12=5,"木",IF(AT12=6,"金",IF(AT12=0,"","土")))))))</f>
        <v/>
      </c>
      <c r="AU13" s="568"/>
      <c r="AV13" s="569"/>
      <c r="AW13" s="568"/>
      <c r="AX13" s="569"/>
      <c r="AY13" s="594"/>
      <c r="AZ13" s="594"/>
      <c r="BA13" s="594"/>
      <c r="BB13" s="594"/>
      <c r="BC13" s="594"/>
      <c r="BD13" s="594"/>
    </row>
    <row r="14" spans="2:57" ht="40" customHeight="1">
      <c r="B14" s="235">
        <v>1</v>
      </c>
      <c r="C14" s="573"/>
      <c r="D14" s="574"/>
      <c r="E14" s="575"/>
      <c r="F14" s="576"/>
      <c r="G14" s="552"/>
      <c r="H14" s="553"/>
      <c r="I14" s="553"/>
      <c r="J14" s="553"/>
      <c r="K14" s="554"/>
      <c r="L14" s="555"/>
      <c r="M14" s="556"/>
      <c r="N14" s="556"/>
      <c r="O14" s="557"/>
      <c r="P14" s="214"/>
      <c r="Q14" s="213"/>
      <c r="R14" s="213"/>
      <c r="S14" s="213"/>
      <c r="T14" s="213"/>
      <c r="U14" s="213"/>
      <c r="V14" s="212"/>
      <c r="W14" s="214"/>
      <c r="X14" s="213"/>
      <c r="Y14" s="213"/>
      <c r="Z14" s="213"/>
      <c r="AA14" s="213"/>
      <c r="AB14" s="213"/>
      <c r="AC14" s="212"/>
      <c r="AD14" s="214"/>
      <c r="AE14" s="213"/>
      <c r="AF14" s="213"/>
      <c r="AG14" s="213"/>
      <c r="AH14" s="213"/>
      <c r="AI14" s="213"/>
      <c r="AJ14" s="212"/>
      <c r="AK14" s="214"/>
      <c r="AL14" s="213"/>
      <c r="AM14" s="213"/>
      <c r="AN14" s="213"/>
      <c r="AO14" s="213"/>
      <c r="AP14" s="213"/>
      <c r="AQ14" s="212"/>
      <c r="AR14" s="214"/>
      <c r="AS14" s="213"/>
      <c r="AT14" s="212"/>
      <c r="AU14" s="558">
        <f t="shared" ref="AU14:AU45" si="1">IF($AZ$3="４週",SUM(P14:AQ14),IF($AZ$3="暦月",SUM(P14:AT14),""))</f>
        <v>0</v>
      </c>
      <c r="AV14" s="559"/>
      <c r="AW14" s="560">
        <f t="shared" ref="AW14:AW45" si="2">IF($AZ$3="４週",AU14/4,IF($AZ$3="暦月",AU14/($AZ$7/7),""))</f>
        <v>0</v>
      </c>
      <c r="AX14" s="561"/>
      <c r="AY14" s="570"/>
      <c r="AZ14" s="571"/>
      <c r="BA14" s="571"/>
      <c r="BB14" s="571"/>
      <c r="BC14" s="571"/>
      <c r="BD14" s="572"/>
    </row>
    <row r="15" spans="2:57" ht="40" customHeight="1">
      <c r="B15" s="211">
        <f t="shared" ref="B15:B46" si="3">B14+1</f>
        <v>2</v>
      </c>
      <c r="C15" s="535"/>
      <c r="D15" s="536"/>
      <c r="E15" s="537"/>
      <c r="F15" s="538"/>
      <c r="G15" s="544"/>
      <c r="H15" s="545"/>
      <c r="I15" s="545"/>
      <c r="J15" s="545"/>
      <c r="K15" s="546"/>
      <c r="L15" s="547"/>
      <c r="M15" s="548"/>
      <c r="N15" s="548"/>
      <c r="O15" s="549"/>
      <c r="P15" s="210"/>
      <c r="Q15" s="209"/>
      <c r="R15" s="209"/>
      <c r="S15" s="209"/>
      <c r="T15" s="209"/>
      <c r="U15" s="209"/>
      <c r="V15" s="208"/>
      <c r="W15" s="210"/>
      <c r="X15" s="209"/>
      <c r="Y15" s="209"/>
      <c r="Z15" s="209"/>
      <c r="AA15" s="209"/>
      <c r="AB15" s="209"/>
      <c r="AC15" s="208"/>
      <c r="AD15" s="210"/>
      <c r="AE15" s="209"/>
      <c r="AF15" s="209"/>
      <c r="AG15" s="209"/>
      <c r="AH15" s="209"/>
      <c r="AI15" s="209"/>
      <c r="AJ15" s="208"/>
      <c r="AK15" s="210"/>
      <c r="AL15" s="209"/>
      <c r="AM15" s="209"/>
      <c r="AN15" s="209"/>
      <c r="AO15" s="209"/>
      <c r="AP15" s="209"/>
      <c r="AQ15" s="208"/>
      <c r="AR15" s="210"/>
      <c r="AS15" s="209"/>
      <c r="AT15" s="208"/>
      <c r="AU15" s="550">
        <f t="shared" si="1"/>
        <v>0</v>
      </c>
      <c r="AV15" s="551"/>
      <c r="AW15" s="539">
        <f t="shared" si="2"/>
        <v>0</v>
      </c>
      <c r="AX15" s="540"/>
      <c r="AY15" s="541"/>
      <c r="AZ15" s="542"/>
      <c r="BA15" s="542"/>
      <c r="BB15" s="542"/>
      <c r="BC15" s="542"/>
      <c r="BD15" s="543"/>
    </row>
    <row r="16" spans="2:57" ht="40" customHeight="1">
      <c r="B16" s="211">
        <f t="shared" si="3"/>
        <v>3</v>
      </c>
      <c r="C16" s="535"/>
      <c r="D16" s="536"/>
      <c r="E16" s="537"/>
      <c r="F16" s="538"/>
      <c r="G16" s="544"/>
      <c r="H16" s="545"/>
      <c r="I16" s="545"/>
      <c r="J16" s="545"/>
      <c r="K16" s="546"/>
      <c r="L16" s="547"/>
      <c r="M16" s="548"/>
      <c r="N16" s="548"/>
      <c r="O16" s="549"/>
      <c r="P16" s="210"/>
      <c r="Q16" s="209"/>
      <c r="R16" s="209"/>
      <c r="S16" s="209"/>
      <c r="T16" s="209"/>
      <c r="U16" s="209"/>
      <c r="V16" s="208"/>
      <c r="W16" s="210"/>
      <c r="X16" s="209"/>
      <c r="Y16" s="209"/>
      <c r="Z16" s="209"/>
      <c r="AA16" s="209"/>
      <c r="AB16" s="209"/>
      <c r="AC16" s="208"/>
      <c r="AD16" s="210"/>
      <c r="AE16" s="209"/>
      <c r="AF16" s="209"/>
      <c r="AG16" s="209"/>
      <c r="AH16" s="209"/>
      <c r="AI16" s="209"/>
      <c r="AJ16" s="208"/>
      <c r="AK16" s="210"/>
      <c r="AL16" s="209"/>
      <c r="AM16" s="209"/>
      <c r="AN16" s="209"/>
      <c r="AO16" s="209"/>
      <c r="AP16" s="209"/>
      <c r="AQ16" s="208"/>
      <c r="AR16" s="210"/>
      <c r="AS16" s="209"/>
      <c r="AT16" s="208"/>
      <c r="AU16" s="550">
        <f t="shared" si="1"/>
        <v>0</v>
      </c>
      <c r="AV16" s="551"/>
      <c r="AW16" s="539">
        <f t="shared" si="2"/>
        <v>0</v>
      </c>
      <c r="AX16" s="540"/>
      <c r="AY16" s="541"/>
      <c r="AZ16" s="542"/>
      <c r="BA16" s="542"/>
      <c r="BB16" s="542"/>
      <c r="BC16" s="542"/>
      <c r="BD16" s="543"/>
    </row>
    <row r="17" spans="2:56" ht="40" customHeight="1">
      <c r="B17" s="211">
        <f t="shared" si="3"/>
        <v>4</v>
      </c>
      <c r="C17" s="535"/>
      <c r="D17" s="536"/>
      <c r="E17" s="537"/>
      <c r="F17" s="538"/>
      <c r="G17" s="544"/>
      <c r="H17" s="545"/>
      <c r="I17" s="545"/>
      <c r="J17" s="545"/>
      <c r="K17" s="546"/>
      <c r="L17" s="547"/>
      <c r="M17" s="548"/>
      <c r="N17" s="548"/>
      <c r="O17" s="549"/>
      <c r="P17" s="210"/>
      <c r="Q17" s="209"/>
      <c r="R17" s="209"/>
      <c r="S17" s="209"/>
      <c r="T17" s="209"/>
      <c r="U17" s="209"/>
      <c r="V17" s="208"/>
      <c r="W17" s="210"/>
      <c r="X17" s="209"/>
      <c r="Y17" s="209"/>
      <c r="Z17" s="209"/>
      <c r="AA17" s="209"/>
      <c r="AB17" s="209"/>
      <c r="AC17" s="208"/>
      <c r="AD17" s="210"/>
      <c r="AE17" s="209"/>
      <c r="AF17" s="209"/>
      <c r="AG17" s="209"/>
      <c r="AH17" s="209"/>
      <c r="AI17" s="209"/>
      <c r="AJ17" s="208"/>
      <c r="AK17" s="210"/>
      <c r="AL17" s="209"/>
      <c r="AM17" s="209"/>
      <c r="AN17" s="209"/>
      <c r="AO17" s="209"/>
      <c r="AP17" s="209"/>
      <c r="AQ17" s="208"/>
      <c r="AR17" s="210"/>
      <c r="AS17" s="209"/>
      <c r="AT17" s="208"/>
      <c r="AU17" s="550">
        <f t="shared" si="1"/>
        <v>0</v>
      </c>
      <c r="AV17" s="551"/>
      <c r="AW17" s="539">
        <f t="shared" si="2"/>
        <v>0</v>
      </c>
      <c r="AX17" s="540"/>
      <c r="AY17" s="541"/>
      <c r="AZ17" s="542"/>
      <c r="BA17" s="542"/>
      <c r="BB17" s="542"/>
      <c r="BC17" s="542"/>
      <c r="BD17" s="543"/>
    </row>
    <row r="18" spans="2:56" ht="40" customHeight="1">
      <c r="B18" s="211">
        <f t="shared" si="3"/>
        <v>5</v>
      </c>
      <c r="C18" s="535"/>
      <c r="D18" s="536"/>
      <c r="E18" s="537"/>
      <c r="F18" s="538"/>
      <c r="G18" s="544"/>
      <c r="H18" s="545"/>
      <c r="I18" s="545"/>
      <c r="J18" s="545"/>
      <c r="K18" s="546"/>
      <c r="L18" s="547"/>
      <c r="M18" s="548"/>
      <c r="N18" s="548"/>
      <c r="O18" s="549"/>
      <c r="P18" s="210"/>
      <c r="Q18" s="209"/>
      <c r="R18" s="209"/>
      <c r="S18" s="209"/>
      <c r="T18" s="209"/>
      <c r="U18" s="209"/>
      <c r="V18" s="208"/>
      <c r="W18" s="210"/>
      <c r="X18" s="209"/>
      <c r="Y18" s="209"/>
      <c r="Z18" s="209"/>
      <c r="AA18" s="209"/>
      <c r="AB18" s="209"/>
      <c r="AC18" s="208"/>
      <c r="AD18" s="210"/>
      <c r="AE18" s="209"/>
      <c r="AF18" s="209"/>
      <c r="AG18" s="209"/>
      <c r="AH18" s="209"/>
      <c r="AI18" s="209"/>
      <c r="AJ18" s="208"/>
      <c r="AK18" s="210"/>
      <c r="AL18" s="209"/>
      <c r="AM18" s="209"/>
      <c r="AN18" s="209"/>
      <c r="AO18" s="209"/>
      <c r="AP18" s="209"/>
      <c r="AQ18" s="208"/>
      <c r="AR18" s="210"/>
      <c r="AS18" s="209"/>
      <c r="AT18" s="208"/>
      <c r="AU18" s="550">
        <f t="shared" si="1"/>
        <v>0</v>
      </c>
      <c r="AV18" s="551"/>
      <c r="AW18" s="539">
        <f t="shared" si="2"/>
        <v>0</v>
      </c>
      <c r="AX18" s="540"/>
      <c r="AY18" s="541"/>
      <c r="AZ18" s="542"/>
      <c r="BA18" s="542"/>
      <c r="BB18" s="542"/>
      <c r="BC18" s="542"/>
      <c r="BD18" s="543"/>
    </row>
    <row r="19" spans="2:56" ht="40" customHeight="1">
      <c r="B19" s="211">
        <f t="shared" si="3"/>
        <v>6</v>
      </c>
      <c r="C19" s="535"/>
      <c r="D19" s="536"/>
      <c r="E19" s="537"/>
      <c r="F19" s="538"/>
      <c r="G19" s="544"/>
      <c r="H19" s="545"/>
      <c r="I19" s="545"/>
      <c r="J19" s="545"/>
      <c r="K19" s="546"/>
      <c r="L19" s="547"/>
      <c r="M19" s="548"/>
      <c r="N19" s="548"/>
      <c r="O19" s="549"/>
      <c r="P19" s="210"/>
      <c r="Q19" s="209"/>
      <c r="R19" s="209"/>
      <c r="S19" s="209"/>
      <c r="T19" s="209"/>
      <c r="U19" s="209"/>
      <c r="V19" s="208"/>
      <c r="W19" s="210"/>
      <c r="X19" s="209"/>
      <c r="Y19" s="209"/>
      <c r="Z19" s="209"/>
      <c r="AA19" s="209"/>
      <c r="AB19" s="209"/>
      <c r="AC19" s="208"/>
      <c r="AD19" s="210"/>
      <c r="AE19" s="209"/>
      <c r="AF19" s="209"/>
      <c r="AG19" s="209"/>
      <c r="AH19" s="209"/>
      <c r="AI19" s="209"/>
      <c r="AJ19" s="208"/>
      <c r="AK19" s="210"/>
      <c r="AL19" s="209"/>
      <c r="AM19" s="209"/>
      <c r="AN19" s="209"/>
      <c r="AO19" s="209"/>
      <c r="AP19" s="209"/>
      <c r="AQ19" s="208"/>
      <c r="AR19" s="210"/>
      <c r="AS19" s="209"/>
      <c r="AT19" s="208"/>
      <c r="AU19" s="550">
        <f t="shared" si="1"/>
        <v>0</v>
      </c>
      <c r="AV19" s="551"/>
      <c r="AW19" s="539">
        <f t="shared" si="2"/>
        <v>0</v>
      </c>
      <c r="AX19" s="540"/>
      <c r="AY19" s="541"/>
      <c r="AZ19" s="542"/>
      <c r="BA19" s="542"/>
      <c r="BB19" s="542"/>
      <c r="BC19" s="542"/>
      <c r="BD19" s="543"/>
    </row>
    <row r="20" spans="2:56" ht="40" customHeight="1">
      <c r="B20" s="211">
        <f t="shared" si="3"/>
        <v>7</v>
      </c>
      <c r="C20" s="535"/>
      <c r="D20" s="536"/>
      <c r="E20" s="537"/>
      <c r="F20" s="538"/>
      <c r="G20" s="544"/>
      <c r="H20" s="545"/>
      <c r="I20" s="545"/>
      <c r="J20" s="545"/>
      <c r="K20" s="546"/>
      <c r="L20" s="547"/>
      <c r="M20" s="548"/>
      <c r="N20" s="548"/>
      <c r="O20" s="549"/>
      <c r="P20" s="210"/>
      <c r="Q20" s="209"/>
      <c r="R20" s="209"/>
      <c r="S20" s="209"/>
      <c r="T20" s="209"/>
      <c r="U20" s="209"/>
      <c r="V20" s="208"/>
      <c r="W20" s="210"/>
      <c r="X20" s="209"/>
      <c r="Y20" s="209"/>
      <c r="Z20" s="209"/>
      <c r="AA20" s="209"/>
      <c r="AB20" s="209"/>
      <c r="AC20" s="208"/>
      <c r="AD20" s="210"/>
      <c r="AE20" s="209"/>
      <c r="AF20" s="209"/>
      <c r="AG20" s="209"/>
      <c r="AH20" s="209"/>
      <c r="AI20" s="209"/>
      <c r="AJ20" s="208"/>
      <c r="AK20" s="210"/>
      <c r="AL20" s="209"/>
      <c r="AM20" s="209"/>
      <c r="AN20" s="209"/>
      <c r="AO20" s="209"/>
      <c r="AP20" s="209"/>
      <c r="AQ20" s="208"/>
      <c r="AR20" s="210"/>
      <c r="AS20" s="209"/>
      <c r="AT20" s="208"/>
      <c r="AU20" s="550">
        <f t="shared" si="1"/>
        <v>0</v>
      </c>
      <c r="AV20" s="551"/>
      <c r="AW20" s="539">
        <f t="shared" si="2"/>
        <v>0</v>
      </c>
      <c r="AX20" s="540"/>
      <c r="AY20" s="541"/>
      <c r="AZ20" s="542"/>
      <c r="BA20" s="542"/>
      <c r="BB20" s="542"/>
      <c r="BC20" s="542"/>
      <c r="BD20" s="543"/>
    </row>
    <row r="21" spans="2:56" ht="40" customHeight="1">
      <c r="B21" s="211">
        <f t="shared" si="3"/>
        <v>8</v>
      </c>
      <c r="C21" s="535"/>
      <c r="D21" s="536"/>
      <c r="E21" s="537"/>
      <c r="F21" s="538"/>
      <c r="G21" s="544"/>
      <c r="H21" s="545"/>
      <c r="I21" s="545"/>
      <c r="J21" s="545"/>
      <c r="K21" s="546"/>
      <c r="L21" s="547"/>
      <c r="M21" s="548"/>
      <c r="N21" s="548"/>
      <c r="O21" s="549"/>
      <c r="P21" s="210"/>
      <c r="Q21" s="209"/>
      <c r="R21" s="209"/>
      <c r="S21" s="209"/>
      <c r="T21" s="209"/>
      <c r="U21" s="209"/>
      <c r="V21" s="208"/>
      <c r="W21" s="210"/>
      <c r="X21" s="209"/>
      <c r="Y21" s="209"/>
      <c r="Z21" s="209"/>
      <c r="AA21" s="209"/>
      <c r="AB21" s="209"/>
      <c r="AC21" s="208"/>
      <c r="AD21" s="210"/>
      <c r="AE21" s="209"/>
      <c r="AF21" s="209"/>
      <c r="AG21" s="209"/>
      <c r="AH21" s="209"/>
      <c r="AI21" s="209"/>
      <c r="AJ21" s="208"/>
      <c r="AK21" s="210"/>
      <c r="AL21" s="209"/>
      <c r="AM21" s="209"/>
      <c r="AN21" s="209"/>
      <c r="AO21" s="209"/>
      <c r="AP21" s="209"/>
      <c r="AQ21" s="208"/>
      <c r="AR21" s="210"/>
      <c r="AS21" s="209"/>
      <c r="AT21" s="208"/>
      <c r="AU21" s="550">
        <f t="shared" si="1"/>
        <v>0</v>
      </c>
      <c r="AV21" s="551"/>
      <c r="AW21" s="539">
        <f t="shared" si="2"/>
        <v>0</v>
      </c>
      <c r="AX21" s="540"/>
      <c r="AY21" s="541"/>
      <c r="AZ21" s="542"/>
      <c r="BA21" s="542"/>
      <c r="BB21" s="542"/>
      <c r="BC21" s="542"/>
      <c r="BD21" s="543"/>
    </row>
    <row r="22" spans="2:56" ht="40" customHeight="1">
      <c r="B22" s="211">
        <f t="shared" si="3"/>
        <v>9</v>
      </c>
      <c r="C22" s="535"/>
      <c r="D22" s="536"/>
      <c r="E22" s="537"/>
      <c r="F22" s="538"/>
      <c r="G22" s="544"/>
      <c r="H22" s="545"/>
      <c r="I22" s="545"/>
      <c r="J22" s="545"/>
      <c r="K22" s="546"/>
      <c r="L22" s="547"/>
      <c r="M22" s="548"/>
      <c r="N22" s="548"/>
      <c r="O22" s="549"/>
      <c r="P22" s="210"/>
      <c r="Q22" s="209"/>
      <c r="R22" s="209"/>
      <c r="S22" s="209"/>
      <c r="T22" s="209"/>
      <c r="U22" s="209"/>
      <c r="V22" s="208"/>
      <c r="W22" s="210"/>
      <c r="X22" s="209"/>
      <c r="Y22" s="209"/>
      <c r="Z22" s="209"/>
      <c r="AA22" s="209"/>
      <c r="AB22" s="209"/>
      <c r="AC22" s="208"/>
      <c r="AD22" s="210"/>
      <c r="AE22" s="209"/>
      <c r="AF22" s="209"/>
      <c r="AG22" s="209"/>
      <c r="AH22" s="209"/>
      <c r="AI22" s="209"/>
      <c r="AJ22" s="208"/>
      <c r="AK22" s="210"/>
      <c r="AL22" s="209"/>
      <c r="AM22" s="209"/>
      <c r="AN22" s="209"/>
      <c r="AO22" s="209"/>
      <c r="AP22" s="209"/>
      <c r="AQ22" s="208"/>
      <c r="AR22" s="210"/>
      <c r="AS22" s="209"/>
      <c r="AT22" s="208"/>
      <c r="AU22" s="550">
        <f t="shared" si="1"/>
        <v>0</v>
      </c>
      <c r="AV22" s="551"/>
      <c r="AW22" s="539">
        <f t="shared" si="2"/>
        <v>0</v>
      </c>
      <c r="AX22" s="540"/>
      <c r="AY22" s="541"/>
      <c r="AZ22" s="542"/>
      <c r="BA22" s="542"/>
      <c r="BB22" s="542"/>
      <c r="BC22" s="542"/>
      <c r="BD22" s="543"/>
    </row>
    <row r="23" spans="2:56" ht="40" customHeight="1">
      <c r="B23" s="211">
        <f t="shared" si="3"/>
        <v>10</v>
      </c>
      <c r="C23" s="535"/>
      <c r="D23" s="536"/>
      <c r="E23" s="537"/>
      <c r="F23" s="538"/>
      <c r="G23" s="544"/>
      <c r="H23" s="545"/>
      <c r="I23" s="545"/>
      <c r="J23" s="545"/>
      <c r="K23" s="546"/>
      <c r="L23" s="547"/>
      <c r="M23" s="548"/>
      <c r="N23" s="548"/>
      <c r="O23" s="549"/>
      <c r="P23" s="210"/>
      <c r="Q23" s="209"/>
      <c r="R23" s="209"/>
      <c r="S23" s="209"/>
      <c r="T23" s="209"/>
      <c r="U23" s="209"/>
      <c r="V23" s="208"/>
      <c r="W23" s="210"/>
      <c r="X23" s="209"/>
      <c r="Y23" s="209"/>
      <c r="Z23" s="209"/>
      <c r="AA23" s="209"/>
      <c r="AB23" s="209"/>
      <c r="AC23" s="208"/>
      <c r="AD23" s="210"/>
      <c r="AE23" s="209"/>
      <c r="AF23" s="209"/>
      <c r="AG23" s="209"/>
      <c r="AH23" s="209"/>
      <c r="AI23" s="209"/>
      <c r="AJ23" s="208"/>
      <c r="AK23" s="210"/>
      <c r="AL23" s="209"/>
      <c r="AM23" s="209"/>
      <c r="AN23" s="209"/>
      <c r="AO23" s="209"/>
      <c r="AP23" s="209"/>
      <c r="AQ23" s="208"/>
      <c r="AR23" s="210"/>
      <c r="AS23" s="209"/>
      <c r="AT23" s="208"/>
      <c r="AU23" s="550">
        <f t="shared" si="1"/>
        <v>0</v>
      </c>
      <c r="AV23" s="551"/>
      <c r="AW23" s="539">
        <f t="shared" si="2"/>
        <v>0</v>
      </c>
      <c r="AX23" s="540"/>
      <c r="AY23" s="541"/>
      <c r="AZ23" s="542"/>
      <c r="BA23" s="542"/>
      <c r="BB23" s="542"/>
      <c r="BC23" s="542"/>
      <c r="BD23" s="543"/>
    </row>
    <row r="24" spans="2:56" ht="40" customHeight="1">
      <c r="B24" s="211">
        <f t="shared" si="3"/>
        <v>11</v>
      </c>
      <c r="C24" s="535"/>
      <c r="D24" s="536"/>
      <c r="E24" s="537"/>
      <c r="F24" s="538"/>
      <c r="G24" s="544"/>
      <c r="H24" s="545"/>
      <c r="I24" s="545"/>
      <c r="J24" s="545"/>
      <c r="K24" s="546"/>
      <c r="L24" s="547"/>
      <c r="M24" s="548"/>
      <c r="N24" s="548"/>
      <c r="O24" s="549"/>
      <c r="P24" s="210"/>
      <c r="Q24" s="209"/>
      <c r="R24" s="209"/>
      <c r="S24" s="209"/>
      <c r="T24" s="209"/>
      <c r="U24" s="209"/>
      <c r="V24" s="208"/>
      <c r="W24" s="210"/>
      <c r="X24" s="209"/>
      <c r="Y24" s="209"/>
      <c r="Z24" s="209"/>
      <c r="AA24" s="209"/>
      <c r="AB24" s="209"/>
      <c r="AC24" s="208"/>
      <c r="AD24" s="210"/>
      <c r="AE24" s="209"/>
      <c r="AF24" s="209"/>
      <c r="AG24" s="209"/>
      <c r="AH24" s="209"/>
      <c r="AI24" s="209"/>
      <c r="AJ24" s="208"/>
      <c r="AK24" s="210"/>
      <c r="AL24" s="209"/>
      <c r="AM24" s="209"/>
      <c r="AN24" s="209"/>
      <c r="AO24" s="209"/>
      <c r="AP24" s="209"/>
      <c r="AQ24" s="208"/>
      <c r="AR24" s="210"/>
      <c r="AS24" s="209"/>
      <c r="AT24" s="208"/>
      <c r="AU24" s="550">
        <f t="shared" si="1"/>
        <v>0</v>
      </c>
      <c r="AV24" s="551"/>
      <c r="AW24" s="539">
        <f t="shared" si="2"/>
        <v>0</v>
      </c>
      <c r="AX24" s="540"/>
      <c r="AY24" s="541"/>
      <c r="AZ24" s="542"/>
      <c r="BA24" s="542"/>
      <c r="BB24" s="542"/>
      <c r="BC24" s="542"/>
      <c r="BD24" s="543"/>
    </row>
    <row r="25" spans="2:56" ht="40" customHeight="1">
      <c r="B25" s="211">
        <f t="shared" si="3"/>
        <v>12</v>
      </c>
      <c r="C25" s="535"/>
      <c r="D25" s="536"/>
      <c r="E25" s="537"/>
      <c r="F25" s="538"/>
      <c r="G25" s="544"/>
      <c r="H25" s="545"/>
      <c r="I25" s="545"/>
      <c r="J25" s="545"/>
      <c r="K25" s="546"/>
      <c r="L25" s="547"/>
      <c r="M25" s="548"/>
      <c r="N25" s="548"/>
      <c r="O25" s="549"/>
      <c r="P25" s="210"/>
      <c r="Q25" s="209"/>
      <c r="R25" s="209"/>
      <c r="S25" s="209"/>
      <c r="T25" s="209"/>
      <c r="U25" s="209"/>
      <c r="V25" s="208"/>
      <c r="W25" s="210"/>
      <c r="X25" s="209"/>
      <c r="Y25" s="209"/>
      <c r="Z25" s="209"/>
      <c r="AA25" s="209"/>
      <c r="AB25" s="209"/>
      <c r="AC25" s="208"/>
      <c r="AD25" s="210"/>
      <c r="AE25" s="209"/>
      <c r="AF25" s="209"/>
      <c r="AG25" s="209"/>
      <c r="AH25" s="209"/>
      <c r="AI25" s="209"/>
      <c r="AJ25" s="208"/>
      <c r="AK25" s="210"/>
      <c r="AL25" s="209"/>
      <c r="AM25" s="209"/>
      <c r="AN25" s="209"/>
      <c r="AO25" s="209"/>
      <c r="AP25" s="209"/>
      <c r="AQ25" s="208"/>
      <c r="AR25" s="210"/>
      <c r="AS25" s="209"/>
      <c r="AT25" s="208"/>
      <c r="AU25" s="550">
        <f t="shared" si="1"/>
        <v>0</v>
      </c>
      <c r="AV25" s="551"/>
      <c r="AW25" s="539">
        <f t="shared" si="2"/>
        <v>0</v>
      </c>
      <c r="AX25" s="540"/>
      <c r="AY25" s="541"/>
      <c r="AZ25" s="542"/>
      <c r="BA25" s="542"/>
      <c r="BB25" s="542"/>
      <c r="BC25" s="542"/>
      <c r="BD25" s="543"/>
    </row>
    <row r="26" spans="2:56" ht="40" customHeight="1">
      <c r="B26" s="211">
        <f t="shared" si="3"/>
        <v>13</v>
      </c>
      <c r="C26" s="535"/>
      <c r="D26" s="536"/>
      <c r="E26" s="537"/>
      <c r="F26" s="538"/>
      <c r="G26" s="544"/>
      <c r="H26" s="545"/>
      <c r="I26" s="545"/>
      <c r="J26" s="545"/>
      <c r="K26" s="546"/>
      <c r="L26" s="547"/>
      <c r="M26" s="548"/>
      <c r="N26" s="548"/>
      <c r="O26" s="549"/>
      <c r="P26" s="210"/>
      <c r="Q26" s="209"/>
      <c r="R26" s="209"/>
      <c r="S26" s="209"/>
      <c r="T26" s="209"/>
      <c r="U26" s="209"/>
      <c r="V26" s="208"/>
      <c r="W26" s="210"/>
      <c r="X26" s="209"/>
      <c r="Y26" s="209"/>
      <c r="Z26" s="209"/>
      <c r="AA26" s="209"/>
      <c r="AB26" s="209"/>
      <c r="AC26" s="208"/>
      <c r="AD26" s="210"/>
      <c r="AE26" s="209"/>
      <c r="AF26" s="209"/>
      <c r="AG26" s="209"/>
      <c r="AH26" s="209"/>
      <c r="AI26" s="209"/>
      <c r="AJ26" s="208"/>
      <c r="AK26" s="210"/>
      <c r="AL26" s="209"/>
      <c r="AM26" s="209"/>
      <c r="AN26" s="209"/>
      <c r="AO26" s="209"/>
      <c r="AP26" s="209"/>
      <c r="AQ26" s="208"/>
      <c r="AR26" s="210"/>
      <c r="AS26" s="209"/>
      <c r="AT26" s="208"/>
      <c r="AU26" s="550">
        <f t="shared" si="1"/>
        <v>0</v>
      </c>
      <c r="AV26" s="551"/>
      <c r="AW26" s="539">
        <f t="shared" si="2"/>
        <v>0</v>
      </c>
      <c r="AX26" s="540"/>
      <c r="AY26" s="541"/>
      <c r="AZ26" s="542"/>
      <c r="BA26" s="542"/>
      <c r="BB26" s="542"/>
      <c r="BC26" s="542"/>
      <c r="BD26" s="543"/>
    </row>
    <row r="27" spans="2:56" ht="40" customHeight="1">
      <c r="B27" s="211">
        <f t="shared" si="3"/>
        <v>14</v>
      </c>
      <c r="C27" s="535"/>
      <c r="D27" s="536"/>
      <c r="E27" s="537"/>
      <c r="F27" s="538"/>
      <c r="G27" s="544"/>
      <c r="H27" s="545"/>
      <c r="I27" s="545"/>
      <c r="J27" s="545"/>
      <c r="K27" s="546"/>
      <c r="L27" s="547"/>
      <c r="M27" s="548"/>
      <c r="N27" s="548"/>
      <c r="O27" s="549"/>
      <c r="P27" s="210"/>
      <c r="Q27" s="209"/>
      <c r="R27" s="209"/>
      <c r="S27" s="209"/>
      <c r="T27" s="209"/>
      <c r="U27" s="209"/>
      <c r="V27" s="208"/>
      <c r="W27" s="210"/>
      <c r="X27" s="209"/>
      <c r="Y27" s="209"/>
      <c r="Z27" s="209"/>
      <c r="AA27" s="209"/>
      <c r="AB27" s="209"/>
      <c r="AC27" s="208"/>
      <c r="AD27" s="210"/>
      <c r="AE27" s="209"/>
      <c r="AF27" s="209"/>
      <c r="AG27" s="209"/>
      <c r="AH27" s="209"/>
      <c r="AI27" s="209"/>
      <c r="AJ27" s="208"/>
      <c r="AK27" s="210"/>
      <c r="AL27" s="209"/>
      <c r="AM27" s="209"/>
      <c r="AN27" s="209"/>
      <c r="AO27" s="209"/>
      <c r="AP27" s="209"/>
      <c r="AQ27" s="208"/>
      <c r="AR27" s="210"/>
      <c r="AS27" s="209"/>
      <c r="AT27" s="208"/>
      <c r="AU27" s="550">
        <f t="shared" si="1"/>
        <v>0</v>
      </c>
      <c r="AV27" s="551"/>
      <c r="AW27" s="539">
        <f t="shared" si="2"/>
        <v>0</v>
      </c>
      <c r="AX27" s="540"/>
      <c r="AY27" s="541"/>
      <c r="AZ27" s="542"/>
      <c r="BA27" s="542"/>
      <c r="BB27" s="542"/>
      <c r="BC27" s="542"/>
      <c r="BD27" s="543"/>
    </row>
    <row r="28" spans="2:56" ht="40" customHeight="1">
      <c r="B28" s="211">
        <f t="shared" si="3"/>
        <v>15</v>
      </c>
      <c r="C28" s="535"/>
      <c r="D28" s="536"/>
      <c r="E28" s="537"/>
      <c r="F28" s="538"/>
      <c r="G28" s="544"/>
      <c r="H28" s="545"/>
      <c r="I28" s="545"/>
      <c r="J28" s="545"/>
      <c r="K28" s="546"/>
      <c r="L28" s="547"/>
      <c r="M28" s="548"/>
      <c r="N28" s="548"/>
      <c r="O28" s="549"/>
      <c r="P28" s="210"/>
      <c r="Q28" s="209"/>
      <c r="R28" s="209"/>
      <c r="S28" s="209"/>
      <c r="T28" s="209"/>
      <c r="U28" s="209"/>
      <c r="V28" s="208"/>
      <c r="W28" s="210"/>
      <c r="X28" s="209"/>
      <c r="Y28" s="209"/>
      <c r="Z28" s="209"/>
      <c r="AA28" s="209"/>
      <c r="AB28" s="209"/>
      <c r="AC28" s="208"/>
      <c r="AD28" s="210"/>
      <c r="AE28" s="209"/>
      <c r="AF28" s="209"/>
      <c r="AG28" s="209"/>
      <c r="AH28" s="209"/>
      <c r="AI28" s="209"/>
      <c r="AJ28" s="208"/>
      <c r="AK28" s="210"/>
      <c r="AL28" s="209"/>
      <c r="AM28" s="209"/>
      <c r="AN28" s="209"/>
      <c r="AO28" s="209"/>
      <c r="AP28" s="209"/>
      <c r="AQ28" s="208"/>
      <c r="AR28" s="210"/>
      <c r="AS28" s="209"/>
      <c r="AT28" s="208"/>
      <c r="AU28" s="550">
        <f t="shared" si="1"/>
        <v>0</v>
      </c>
      <c r="AV28" s="551"/>
      <c r="AW28" s="539">
        <f t="shared" si="2"/>
        <v>0</v>
      </c>
      <c r="AX28" s="540"/>
      <c r="AY28" s="541"/>
      <c r="AZ28" s="542"/>
      <c r="BA28" s="542"/>
      <c r="BB28" s="542"/>
      <c r="BC28" s="542"/>
      <c r="BD28" s="543"/>
    </row>
    <row r="29" spans="2:56" ht="40" customHeight="1">
      <c r="B29" s="211">
        <f t="shared" si="3"/>
        <v>16</v>
      </c>
      <c r="C29" s="535"/>
      <c r="D29" s="536"/>
      <c r="E29" s="537"/>
      <c r="F29" s="538"/>
      <c r="G29" s="544"/>
      <c r="H29" s="545"/>
      <c r="I29" s="545"/>
      <c r="J29" s="545"/>
      <c r="K29" s="546"/>
      <c r="L29" s="547"/>
      <c r="M29" s="548"/>
      <c r="N29" s="548"/>
      <c r="O29" s="549"/>
      <c r="P29" s="210"/>
      <c r="Q29" s="209"/>
      <c r="R29" s="209"/>
      <c r="S29" s="209"/>
      <c r="T29" s="209"/>
      <c r="U29" s="209"/>
      <c r="V29" s="208"/>
      <c r="W29" s="210"/>
      <c r="X29" s="209"/>
      <c r="Y29" s="209"/>
      <c r="Z29" s="209"/>
      <c r="AA29" s="209"/>
      <c r="AB29" s="209"/>
      <c r="AC29" s="208"/>
      <c r="AD29" s="210"/>
      <c r="AE29" s="209"/>
      <c r="AF29" s="209"/>
      <c r="AG29" s="209"/>
      <c r="AH29" s="209"/>
      <c r="AI29" s="209"/>
      <c r="AJ29" s="208"/>
      <c r="AK29" s="210"/>
      <c r="AL29" s="209"/>
      <c r="AM29" s="209"/>
      <c r="AN29" s="209"/>
      <c r="AO29" s="209"/>
      <c r="AP29" s="209"/>
      <c r="AQ29" s="208"/>
      <c r="AR29" s="210"/>
      <c r="AS29" s="209"/>
      <c r="AT29" s="208"/>
      <c r="AU29" s="550">
        <f t="shared" si="1"/>
        <v>0</v>
      </c>
      <c r="AV29" s="551"/>
      <c r="AW29" s="539">
        <f t="shared" si="2"/>
        <v>0</v>
      </c>
      <c r="AX29" s="540"/>
      <c r="AY29" s="541"/>
      <c r="AZ29" s="542"/>
      <c r="BA29" s="542"/>
      <c r="BB29" s="542"/>
      <c r="BC29" s="542"/>
      <c r="BD29" s="543"/>
    </row>
    <row r="30" spans="2:56" ht="40" customHeight="1">
      <c r="B30" s="211">
        <f t="shared" si="3"/>
        <v>17</v>
      </c>
      <c r="C30" s="535"/>
      <c r="D30" s="536"/>
      <c r="E30" s="537"/>
      <c r="F30" s="538"/>
      <c r="G30" s="544"/>
      <c r="H30" s="545"/>
      <c r="I30" s="545"/>
      <c r="J30" s="545"/>
      <c r="K30" s="546"/>
      <c r="L30" s="547"/>
      <c r="M30" s="548"/>
      <c r="N30" s="548"/>
      <c r="O30" s="549"/>
      <c r="P30" s="210"/>
      <c r="Q30" s="209"/>
      <c r="R30" s="209"/>
      <c r="S30" s="209"/>
      <c r="T30" s="209"/>
      <c r="U30" s="209"/>
      <c r="V30" s="208"/>
      <c r="W30" s="210"/>
      <c r="X30" s="209"/>
      <c r="Y30" s="209"/>
      <c r="Z30" s="209"/>
      <c r="AA30" s="209"/>
      <c r="AB30" s="209"/>
      <c r="AC30" s="208"/>
      <c r="AD30" s="210"/>
      <c r="AE30" s="209"/>
      <c r="AF30" s="209"/>
      <c r="AG30" s="209"/>
      <c r="AH30" s="209"/>
      <c r="AI30" s="209"/>
      <c r="AJ30" s="208"/>
      <c r="AK30" s="210"/>
      <c r="AL30" s="209"/>
      <c r="AM30" s="209"/>
      <c r="AN30" s="209"/>
      <c r="AO30" s="209"/>
      <c r="AP30" s="209"/>
      <c r="AQ30" s="208"/>
      <c r="AR30" s="210"/>
      <c r="AS30" s="209"/>
      <c r="AT30" s="208"/>
      <c r="AU30" s="550">
        <f t="shared" si="1"/>
        <v>0</v>
      </c>
      <c r="AV30" s="551"/>
      <c r="AW30" s="539">
        <f t="shared" si="2"/>
        <v>0</v>
      </c>
      <c r="AX30" s="540"/>
      <c r="AY30" s="541"/>
      <c r="AZ30" s="542"/>
      <c r="BA30" s="542"/>
      <c r="BB30" s="542"/>
      <c r="BC30" s="542"/>
      <c r="BD30" s="543"/>
    </row>
    <row r="31" spans="2:56" ht="40" customHeight="1">
      <c r="B31" s="211">
        <f t="shared" si="3"/>
        <v>18</v>
      </c>
      <c r="C31" s="535"/>
      <c r="D31" s="536"/>
      <c r="E31" s="537"/>
      <c r="F31" s="538"/>
      <c r="G31" s="544"/>
      <c r="H31" s="545"/>
      <c r="I31" s="545"/>
      <c r="J31" s="545"/>
      <c r="K31" s="546"/>
      <c r="L31" s="547"/>
      <c r="M31" s="548"/>
      <c r="N31" s="548"/>
      <c r="O31" s="549"/>
      <c r="P31" s="210"/>
      <c r="Q31" s="209"/>
      <c r="R31" s="209"/>
      <c r="S31" s="209"/>
      <c r="T31" s="209"/>
      <c r="U31" s="209"/>
      <c r="V31" s="208"/>
      <c r="W31" s="210"/>
      <c r="X31" s="209"/>
      <c r="Y31" s="209"/>
      <c r="Z31" s="209"/>
      <c r="AA31" s="209"/>
      <c r="AB31" s="209"/>
      <c r="AC31" s="208"/>
      <c r="AD31" s="210"/>
      <c r="AE31" s="209"/>
      <c r="AF31" s="209"/>
      <c r="AG31" s="209"/>
      <c r="AH31" s="209"/>
      <c r="AI31" s="209"/>
      <c r="AJ31" s="208"/>
      <c r="AK31" s="210"/>
      <c r="AL31" s="209"/>
      <c r="AM31" s="209"/>
      <c r="AN31" s="209"/>
      <c r="AO31" s="209"/>
      <c r="AP31" s="209"/>
      <c r="AQ31" s="208"/>
      <c r="AR31" s="210"/>
      <c r="AS31" s="209"/>
      <c r="AT31" s="208"/>
      <c r="AU31" s="550">
        <f t="shared" si="1"/>
        <v>0</v>
      </c>
      <c r="AV31" s="551"/>
      <c r="AW31" s="539">
        <f t="shared" si="2"/>
        <v>0</v>
      </c>
      <c r="AX31" s="540"/>
      <c r="AY31" s="541"/>
      <c r="AZ31" s="542"/>
      <c r="BA31" s="542"/>
      <c r="BB31" s="542"/>
      <c r="BC31" s="542"/>
      <c r="BD31" s="543"/>
    </row>
    <row r="32" spans="2:56" ht="40" customHeight="1">
      <c r="B32" s="211">
        <f t="shared" si="3"/>
        <v>19</v>
      </c>
      <c r="C32" s="535"/>
      <c r="D32" s="536"/>
      <c r="E32" s="537"/>
      <c r="F32" s="538"/>
      <c r="G32" s="544"/>
      <c r="H32" s="545"/>
      <c r="I32" s="545"/>
      <c r="J32" s="545"/>
      <c r="K32" s="546"/>
      <c r="L32" s="547"/>
      <c r="M32" s="548"/>
      <c r="N32" s="548"/>
      <c r="O32" s="549"/>
      <c r="P32" s="210"/>
      <c r="Q32" s="209"/>
      <c r="R32" s="209"/>
      <c r="S32" s="209"/>
      <c r="T32" s="209"/>
      <c r="U32" s="209"/>
      <c r="V32" s="208"/>
      <c r="W32" s="210"/>
      <c r="X32" s="209"/>
      <c r="Y32" s="209"/>
      <c r="Z32" s="209"/>
      <c r="AA32" s="209"/>
      <c r="AB32" s="209"/>
      <c r="AC32" s="208"/>
      <c r="AD32" s="210"/>
      <c r="AE32" s="209"/>
      <c r="AF32" s="209"/>
      <c r="AG32" s="209"/>
      <c r="AH32" s="209"/>
      <c r="AI32" s="209"/>
      <c r="AJ32" s="208"/>
      <c r="AK32" s="210"/>
      <c r="AL32" s="209"/>
      <c r="AM32" s="209"/>
      <c r="AN32" s="209"/>
      <c r="AO32" s="209"/>
      <c r="AP32" s="209"/>
      <c r="AQ32" s="208"/>
      <c r="AR32" s="210"/>
      <c r="AS32" s="209"/>
      <c r="AT32" s="208"/>
      <c r="AU32" s="550">
        <f t="shared" si="1"/>
        <v>0</v>
      </c>
      <c r="AV32" s="551"/>
      <c r="AW32" s="539">
        <f t="shared" si="2"/>
        <v>0</v>
      </c>
      <c r="AX32" s="540"/>
      <c r="AY32" s="541"/>
      <c r="AZ32" s="542"/>
      <c r="BA32" s="542"/>
      <c r="BB32" s="542"/>
      <c r="BC32" s="542"/>
      <c r="BD32" s="543"/>
    </row>
    <row r="33" spans="2:56" ht="40" customHeight="1">
      <c r="B33" s="211">
        <f t="shared" si="3"/>
        <v>20</v>
      </c>
      <c r="C33" s="535"/>
      <c r="D33" s="536"/>
      <c r="E33" s="537"/>
      <c r="F33" s="538"/>
      <c r="G33" s="544"/>
      <c r="H33" s="545"/>
      <c r="I33" s="545"/>
      <c r="J33" s="545"/>
      <c r="K33" s="546"/>
      <c r="L33" s="547"/>
      <c r="M33" s="548"/>
      <c r="N33" s="548"/>
      <c r="O33" s="549"/>
      <c r="P33" s="210"/>
      <c r="Q33" s="209"/>
      <c r="R33" s="209"/>
      <c r="S33" s="209"/>
      <c r="T33" s="209"/>
      <c r="U33" s="209"/>
      <c r="V33" s="208"/>
      <c r="W33" s="210"/>
      <c r="X33" s="209"/>
      <c r="Y33" s="209"/>
      <c r="Z33" s="209"/>
      <c r="AA33" s="209"/>
      <c r="AB33" s="209"/>
      <c r="AC33" s="208"/>
      <c r="AD33" s="210"/>
      <c r="AE33" s="209"/>
      <c r="AF33" s="209"/>
      <c r="AG33" s="209"/>
      <c r="AH33" s="209"/>
      <c r="AI33" s="209"/>
      <c r="AJ33" s="208"/>
      <c r="AK33" s="210"/>
      <c r="AL33" s="209"/>
      <c r="AM33" s="209"/>
      <c r="AN33" s="209"/>
      <c r="AO33" s="209"/>
      <c r="AP33" s="209"/>
      <c r="AQ33" s="208"/>
      <c r="AR33" s="210"/>
      <c r="AS33" s="209"/>
      <c r="AT33" s="208"/>
      <c r="AU33" s="550">
        <f t="shared" si="1"/>
        <v>0</v>
      </c>
      <c r="AV33" s="551"/>
      <c r="AW33" s="539">
        <f t="shared" si="2"/>
        <v>0</v>
      </c>
      <c r="AX33" s="540"/>
      <c r="AY33" s="541"/>
      <c r="AZ33" s="542"/>
      <c r="BA33" s="542"/>
      <c r="BB33" s="542"/>
      <c r="BC33" s="542"/>
      <c r="BD33" s="543"/>
    </row>
    <row r="34" spans="2:56" ht="40" customHeight="1">
      <c r="B34" s="211">
        <f t="shared" si="3"/>
        <v>21</v>
      </c>
      <c r="C34" s="535"/>
      <c r="D34" s="536"/>
      <c r="E34" s="537"/>
      <c r="F34" s="538"/>
      <c r="G34" s="544"/>
      <c r="H34" s="545"/>
      <c r="I34" s="545"/>
      <c r="J34" s="545"/>
      <c r="K34" s="546"/>
      <c r="L34" s="547"/>
      <c r="M34" s="548"/>
      <c r="N34" s="548"/>
      <c r="O34" s="549"/>
      <c r="P34" s="210"/>
      <c r="Q34" s="209"/>
      <c r="R34" s="209"/>
      <c r="S34" s="209"/>
      <c r="T34" s="209"/>
      <c r="U34" s="209"/>
      <c r="V34" s="208"/>
      <c r="W34" s="210"/>
      <c r="X34" s="209"/>
      <c r="Y34" s="209"/>
      <c r="Z34" s="209"/>
      <c r="AA34" s="209"/>
      <c r="AB34" s="209"/>
      <c r="AC34" s="208"/>
      <c r="AD34" s="210"/>
      <c r="AE34" s="209"/>
      <c r="AF34" s="209"/>
      <c r="AG34" s="209"/>
      <c r="AH34" s="209"/>
      <c r="AI34" s="209"/>
      <c r="AJ34" s="208"/>
      <c r="AK34" s="210"/>
      <c r="AL34" s="209"/>
      <c r="AM34" s="209"/>
      <c r="AN34" s="209"/>
      <c r="AO34" s="209"/>
      <c r="AP34" s="209"/>
      <c r="AQ34" s="208"/>
      <c r="AR34" s="210"/>
      <c r="AS34" s="209"/>
      <c r="AT34" s="208"/>
      <c r="AU34" s="550">
        <f t="shared" si="1"/>
        <v>0</v>
      </c>
      <c r="AV34" s="551"/>
      <c r="AW34" s="539">
        <f t="shared" si="2"/>
        <v>0</v>
      </c>
      <c r="AX34" s="540"/>
      <c r="AY34" s="541"/>
      <c r="AZ34" s="542"/>
      <c r="BA34" s="542"/>
      <c r="BB34" s="542"/>
      <c r="BC34" s="542"/>
      <c r="BD34" s="543"/>
    </row>
    <row r="35" spans="2:56" ht="40" customHeight="1">
      <c r="B35" s="211">
        <f t="shared" si="3"/>
        <v>22</v>
      </c>
      <c r="C35" s="535"/>
      <c r="D35" s="536"/>
      <c r="E35" s="537"/>
      <c r="F35" s="538"/>
      <c r="G35" s="544"/>
      <c r="H35" s="545"/>
      <c r="I35" s="545"/>
      <c r="J35" s="545"/>
      <c r="K35" s="546"/>
      <c r="L35" s="547"/>
      <c r="M35" s="548"/>
      <c r="N35" s="548"/>
      <c r="O35" s="549"/>
      <c r="P35" s="210"/>
      <c r="Q35" s="209"/>
      <c r="R35" s="209"/>
      <c r="S35" s="209"/>
      <c r="T35" s="209"/>
      <c r="U35" s="209"/>
      <c r="V35" s="208"/>
      <c r="W35" s="210"/>
      <c r="X35" s="209"/>
      <c r="Y35" s="209"/>
      <c r="Z35" s="209"/>
      <c r="AA35" s="209"/>
      <c r="AB35" s="209"/>
      <c r="AC35" s="208"/>
      <c r="AD35" s="210"/>
      <c r="AE35" s="209"/>
      <c r="AF35" s="209"/>
      <c r="AG35" s="209"/>
      <c r="AH35" s="209"/>
      <c r="AI35" s="209"/>
      <c r="AJ35" s="208"/>
      <c r="AK35" s="210"/>
      <c r="AL35" s="209"/>
      <c r="AM35" s="209"/>
      <c r="AN35" s="209"/>
      <c r="AO35" s="209"/>
      <c r="AP35" s="209"/>
      <c r="AQ35" s="208"/>
      <c r="AR35" s="210"/>
      <c r="AS35" s="209"/>
      <c r="AT35" s="208"/>
      <c r="AU35" s="550">
        <f t="shared" si="1"/>
        <v>0</v>
      </c>
      <c r="AV35" s="551"/>
      <c r="AW35" s="539">
        <f t="shared" si="2"/>
        <v>0</v>
      </c>
      <c r="AX35" s="540"/>
      <c r="AY35" s="541"/>
      <c r="AZ35" s="542"/>
      <c r="BA35" s="542"/>
      <c r="BB35" s="542"/>
      <c r="BC35" s="542"/>
      <c r="BD35" s="543"/>
    </row>
    <row r="36" spans="2:56" ht="40" customHeight="1">
      <c r="B36" s="211">
        <f t="shared" si="3"/>
        <v>23</v>
      </c>
      <c r="C36" s="535"/>
      <c r="D36" s="536"/>
      <c r="E36" s="537"/>
      <c r="F36" s="538"/>
      <c r="G36" s="544"/>
      <c r="H36" s="545"/>
      <c r="I36" s="545"/>
      <c r="J36" s="545"/>
      <c r="K36" s="546"/>
      <c r="L36" s="547"/>
      <c r="M36" s="548"/>
      <c r="N36" s="548"/>
      <c r="O36" s="549"/>
      <c r="P36" s="210"/>
      <c r="Q36" s="209"/>
      <c r="R36" s="209"/>
      <c r="S36" s="209"/>
      <c r="T36" s="209"/>
      <c r="U36" s="209"/>
      <c r="V36" s="208"/>
      <c r="W36" s="210"/>
      <c r="X36" s="209"/>
      <c r="Y36" s="209"/>
      <c r="Z36" s="209"/>
      <c r="AA36" s="209"/>
      <c r="AB36" s="209"/>
      <c r="AC36" s="208"/>
      <c r="AD36" s="210"/>
      <c r="AE36" s="209"/>
      <c r="AF36" s="209"/>
      <c r="AG36" s="209"/>
      <c r="AH36" s="209"/>
      <c r="AI36" s="209"/>
      <c r="AJ36" s="208"/>
      <c r="AK36" s="210"/>
      <c r="AL36" s="209"/>
      <c r="AM36" s="209"/>
      <c r="AN36" s="209"/>
      <c r="AO36" s="209"/>
      <c r="AP36" s="209"/>
      <c r="AQ36" s="208"/>
      <c r="AR36" s="210"/>
      <c r="AS36" s="209"/>
      <c r="AT36" s="208"/>
      <c r="AU36" s="550">
        <f t="shared" si="1"/>
        <v>0</v>
      </c>
      <c r="AV36" s="551"/>
      <c r="AW36" s="539">
        <f t="shared" si="2"/>
        <v>0</v>
      </c>
      <c r="AX36" s="540"/>
      <c r="AY36" s="541"/>
      <c r="AZ36" s="542"/>
      <c r="BA36" s="542"/>
      <c r="BB36" s="542"/>
      <c r="BC36" s="542"/>
      <c r="BD36" s="543"/>
    </row>
    <row r="37" spans="2:56" ht="40" customHeight="1">
      <c r="B37" s="211">
        <f t="shared" si="3"/>
        <v>24</v>
      </c>
      <c r="C37" s="535"/>
      <c r="D37" s="536"/>
      <c r="E37" s="537"/>
      <c r="F37" s="538"/>
      <c r="G37" s="544"/>
      <c r="H37" s="545"/>
      <c r="I37" s="545"/>
      <c r="J37" s="545"/>
      <c r="K37" s="546"/>
      <c r="L37" s="547"/>
      <c r="M37" s="548"/>
      <c r="N37" s="548"/>
      <c r="O37" s="549"/>
      <c r="P37" s="210"/>
      <c r="Q37" s="209"/>
      <c r="R37" s="209"/>
      <c r="S37" s="209"/>
      <c r="T37" s="209"/>
      <c r="U37" s="209"/>
      <c r="V37" s="208"/>
      <c r="W37" s="210"/>
      <c r="X37" s="209"/>
      <c r="Y37" s="209"/>
      <c r="Z37" s="209"/>
      <c r="AA37" s="209"/>
      <c r="AB37" s="209"/>
      <c r="AC37" s="208"/>
      <c r="AD37" s="210"/>
      <c r="AE37" s="209"/>
      <c r="AF37" s="209"/>
      <c r="AG37" s="209"/>
      <c r="AH37" s="209"/>
      <c r="AI37" s="209"/>
      <c r="AJ37" s="208"/>
      <c r="AK37" s="210"/>
      <c r="AL37" s="209"/>
      <c r="AM37" s="209"/>
      <c r="AN37" s="209"/>
      <c r="AO37" s="209"/>
      <c r="AP37" s="209"/>
      <c r="AQ37" s="208"/>
      <c r="AR37" s="210"/>
      <c r="AS37" s="209"/>
      <c r="AT37" s="208"/>
      <c r="AU37" s="550">
        <f t="shared" si="1"/>
        <v>0</v>
      </c>
      <c r="AV37" s="551"/>
      <c r="AW37" s="539">
        <f t="shared" si="2"/>
        <v>0</v>
      </c>
      <c r="AX37" s="540"/>
      <c r="AY37" s="541"/>
      <c r="AZ37" s="542"/>
      <c r="BA37" s="542"/>
      <c r="BB37" s="542"/>
      <c r="BC37" s="542"/>
      <c r="BD37" s="543"/>
    </row>
    <row r="38" spans="2:56" ht="40" customHeight="1">
      <c r="B38" s="211">
        <f t="shared" si="3"/>
        <v>25</v>
      </c>
      <c r="C38" s="535"/>
      <c r="D38" s="536"/>
      <c r="E38" s="537"/>
      <c r="F38" s="538"/>
      <c r="G38" s="544"/>
      <c r="H38" s="545"/>
      <c r="I38" s="545"/>
      <c r="J38" s="545"/>
      <c r="K38" s="546"/>
      <c r="L38" s="547"/>
      <c r="M38" s="548"/>
      <c r="N38" s="548"/>
      <c r="O38" s="549"/>
      <c r="P38" s="210"/>
      <c r="Q38" s="209"/>
      <c r="R38" s="209"/>
      <c r="S38" s="209"/>
      <c r="T38" s="209"/>
      <c r="U38" s="209"/>
      <c r="V38" s="208"/>
      <c r="W38" s="210"/>
      <c r="X38" s="209"/>
      <c r="Y38" s="209"/>
      <c r="Z38" s="209"/>
      <c r="AA38" s="209"/>
      <c r="AB38" s="209"/>
      <c r="AC38" s="208"/>
      <c r="AD38" s="210"/>
      <c r="AE38" s="209"/>
      <c r="AF38" s="209"/>
      <c r="AG38" s="209"/>
      <c r="AH38" s="209"/>
      <c r="AI38" s="209"/>
      <c r="AJ38" s="208"/>
      <c r="AK38" s="210"/>
      <c r="AL38" s="209"/>
      <c r="AM38" s="209"/>
      <c r="AN38" s="209"/>
      <c r="AO38" s="209"/>
      <c r="AP38" s="209"/>
      <c r="AQ38" s="208"/>
      <c r="AR38" s="210"/>
      <c r="AS38" s="209"/>
      <c r="AT38" s="208"/>
      <c r="AU38" s="550">
        <f t="shared" si="1"/>
        <v>0</v>
      </c>
      <c r="AV38" s="551"/>
      <c r="AW38" s="539">
        <f t="shared" si="2"/>
        <v>0</v>
      </c>
      <c r="AX38" s="540"/>
      <c r="AY38" s="541"/>
      <c r="AZ38" s="542"/>
      <c r="BA38" s="542"/>
      <c r="BB38" s="542"/>
      <c r="BC38" s="542"/>
      <c r="BD38" s="543"/>
    </row>
    <row r="39" spans="2:56" ht="40" customHeight="1">
      <c r="B39" s="211">
        <f t="shared" si="3"/>
        <v>26</v>
      </c>
      <c r="C39" s="535"/>
      <c r="D39" s="536"/>
      <c r="E39" s="537"/>
      <c r="F39" s="538"/>
      <c r="G39" s="544"/>
      <c r="H39" s="545"/>
      <c r="I39" s="545"/>
      <c r="J39" s="545"/>
      <c r="K39" s="546"/>
      <c r="L39" s="547"/>
      <c r="M39" s="548"/>
      <c r="N39" s="548"/>
      <c r="O39" s="549"/>
      <c r="P39" s="210"/>
      <c r="Q39" s="209"/>
      <c r="R39" s="209"/>
      <c r="S39" s="209"/>
      <c r="T39" s="209"/>
      <c r="U39" s="209"/>
      <c r="V39" s="208"/>
      <c r="W39" s="210"/>
      <c r="X39" s="209"/>
      <c r="Y39" s="209"/>
      <c r="Z39" s="209"/>
      <c r="AA39" s="209"/>
      <c r="AB39" s="209"/>
      <c r="AC39" s="208"/>
      <c r="AD39" s="210"/>
      <c r="AE39" s="209"/>
      <c r="AF39" s="209"/>
      <c r="AG39" s="209"/>
      <c r="AH39" s="209"/>
      <c r="AI39" s="209"/>
      <c r="AJ39" s="208"/>
      <c r="AK39" s="210"/>
      <c r="AL39" s="209"/>
      <c r="AM39" s="209"/>
      <c r="AN39" s="209"/>
      <c r="AO39" s="209"/>
      <c r="AP39" s="209"/>
      <c r="AQ39" s="208"/>
      <c r="AR39" s="210"/>
      <c r="AS39" s="209"/>
      <c r="AT39" s="208"/>
      <c r="AU39" s="550">
        <f t="shared" si="1"/>
        <v>0</v>
      </c>
      <c r="AV39" s="551"/>
      <c r="AW39" s="539">
        <f t="shared" si="2"/>
        <v>0</v>
      </c>
      <c r="AX39" s="540"/>
      <c r="AY39" s="541"/>
      <c r="AZ39" s="542"/>
      <c r="BA39" s="542"/>
      <c r="BB39" s="542"/>
      <c r="BC39" s="542"/>
      <c r="BD39" s="543"/>
    </row>
    <row r="40" spans="2:56" ht="40" customHeight="1">
      <c r="B40" s="211">
        <f t="shared" si="3"/>
        <v>27</v>
      </c>
      <c r="C40" s="535"/>
      <c r="D40" s="536"/>
      <c r="E40" s="537"/>
      <c r="F40" s="538"/>
      <c r="G40" s="544"/>
      <c r="H40" s="545"/>
      <c r="I40" s="545"/>
      <c r="J40" s="545"/>
      <c r="K40" s="546"/>
      <c r="L40" s="547"/>
      <c r="M40" s="548"/>
      <c r="N40" s="548"/>
      <c r="O40" s="549"/>
      <c r="P40" s="210"/>
      <c r="Q40" s="209"/>
      <c r="R40" s="209"/>
      <c r="S40" s="209"/>
      <c r="T40" s="209"/>
      <c r="U40" s="209"/>
      <c r="V40" s="208"/>
      <c r="W40" s="210"/>
      <c r="X40" s="209"/>
      <c r="Y40" s="209"/>
      <c r="Z40" s="209"/>
      <c r="AA40" s="209"/>
      <c r="AB40" s="209"/>
      <c r="AC40" s="208"/>
      <c r="AD40" s="210"/>
      <c r="AE40" s="209"/>
      <c r="AF40" s="209"/>
      <c r="AG40" s="209"/>
      <c r="AH40" s="209"/>
      <c r="AI40" s="209"/>
      <c r="AJ40" s="208"/>
      <c r="AK40" s="210"/>
      <c r="AL40" s="209"/>
      <c r="AM40" s="209"/>
      <c r="AN40" s="209"/>
      <c r="AO40" s="209"/>
      <c r="AP40" s="209"/>
      <c r="AQ40" s="208"/>
      <c r="AR40" s="210"/>
      <c r="AS40" s="209"/>
      <c r="AT40" s="208"/>
      <c r="AU40" s="550">
        <f t="shared" si="1"/>
        <v>0</v>
      </c>
      <c r="AV40" s="551"/>
      <c r="AW40" s="539">
        <f t="shared" si="2"/>
        <v>0</v>
      </c>
      <c r="AX40" s="540"/>
      <c r="AY40" s="541"/>
      <c r="AZ40" s="542"/>
      <c r="BA40" s="542"/>
      <c r="BB40" s="542"/>
      <c r="BC40" s="542"/>
      <c r="BD40" s="543"/>
    </row>
    <row r="41" spans="2:56" ht="40" customHeight="1">
      <c r="B41" s="211">
        <f t="shared" si="3"/>
        <v>28</v>
      </c>
      <c r="C41" s="535"/>
      <c r="D41" s="536"/>
      <c r="E41" s="537"/>
      <c r="F41" s="538"/>
      <c r="G41" s="544"/>
      <c r="H41" s="545"/>
      <c r="I41" s="545"/>
      <c r="J41" s="545"/>
      <c r="K41" s="546"/>
      <c r="L41" s="547"/>
      <c r="M41" s="548"/>
      <c r="N41" s="548"/>
      <c r="O41" s="549"/>
      <c r="P41" s="234"/>
      <c r="Q41" s="233"/>
      <c r="R41" s="233"/>
      <c r="S41" s="233"/>
      <c r="T41" s="233"/>
      <c r="U41" s="233"/>
      <c r="V41" s="232"/>
      <c r="W41" s="234"/>
      <c r="X41" s="233"/>
      <c r="Y41" s="233"/>
      <c r="Z41" s="233"/>
      <c r="AA41" s="233"/>
      <c r="AB41" s="233"/>
      <c r="AC41" s="232"/>
      <c r="AD41" s="234"/>
      <c r="AE41" s="233"/>
      <c r="AF41" s="233"/>
      <c r="AG41" s="233"/>
      <c r="AH41" s="233"/>
      <c r="AI41" s="233"/>
      <c r="AJ41" s="232"/>
      <c r="AK41" s="234"/>
      <c r="AL41" s="233"/>
      <c r="AM41" s="233"/>
      <c r="AN41" s="233"/>
      <c r="AO41" s="233"/>
      <c r="AP41" s="233"/>
      <c r="AQ41" s="232"/>
      <c r="AR41" s="234"/>
      <c r="AS41" s="233"/>
      <c r="AT41" s="232"/>
      <c r="AU41" s="550">
        <f t="shared" si="1"/>
        <v>0</v>
      </c>
      <c r="AV41" s="551"/>
      <c r="AW41" s="539">
        <f t="shared" si="2"/>
        <v>0</v>
      </c>
      <c r="AX41" s="540"/>
      <c r="AY41" s="541"/>
      <c r="AZ41" s="542"/>
      <c r="BA41" s="542"/>
      <c r="BB41" s="542"/>
      <c r="BC41" s="542"/>
      <c r="BD41" s="543"/>
    </row>
    <row r="42" spans="2:56" ht="40" customHeight="1">
      <c r="B42" s="211">
        <f t="shared" si="3"/>
        <v>29</v>
      </c>
      <c r="C42" s="535"/>
      <c r="D42" s="536"/>
      <c r="E42" s="537"/>
      <c r="F42" s="538"/>
      <c r="G42" s="544"/>
      <c r="H42" s="545"/>
      <c r="I42" s="545"/>
      <c r="J42" s="545"/>
      <c r="K42" s="546"/>
      <c r="L42" s="547"/>
      <c r="M42" s="548"/>
      <c r="N42" s="548"/>
      <c r="O42" s="549"/>
      <c r="P42" s="210"/>
      <c r="Q42" s="209"/>
      <c r="R42" s="209"/>
      <c r="S42" s="209"/>
      <c r="T42" s="209"/>
      <c r="U42" s="209"/>
      <c r="V42" s="208"/>
      <c r="W42" s="210"/>
      <c r="X42" s="209"/>
      <c r="Y42" s="209"/>
      <c r="Z42" s="209"/>
      <c r="AA42" s="209"/>
      <c r="AB42" s="209"/>
      <c r="AC42" s="208"/>
      <c r="AD42" s="210"/>
      <c r="AE42" s="209"/>
      <c r="AF42" s="209"/>
      <c r="AG42" s="209"/>
      <c r="AH42" s="209"/>
      <c r="AI42" s="209"/>
      <c r="AJ42" s="208"/>
      <c r="AK42" s="210"/>
      <c r="AL42" s="209"/>
      <c r="AM42" s="209"/>
      <c r="AN42" s="209"/>
      <c r="AO42" s="209"/>
      <c r="AP42" s="209"/>
      <c r="AQ42" s="208"/>
      <c r="AR42" s="210"/>
      <c r="AS42" s="209"/>
      <c r="AT42" s="208"/>
      <c r="AU42" s="550">
        <f t="shared" si="1"/>
        <v>0</v>
      </c>
      <c r="AV42" s="551"/>
      <c r="AW42" s="539">
        <f t="shared" si="2"/>
        <v>0</v>
      </c>
      <c r="AX42" s="540"/>
      <c r="AY42" s="541"/>
      <c r="AZ42" s="542"/>
      <c r="BA42" s="542"/>
      <c r="BB42" s="542"/>
      <c r="BC42" s="542"/>
      <c r="BD42" s="543"/>
    </row>
    <row r="43" spans="2:56" ht="40" customHeight="1">
      <c r="B43" s="211">
        <f t="shared" si="3"/>
        <v>30</v>
      </c>
      <c r="C43" s="535"/>
      <c r="D43" s="536"/>
      <c r="E43" s="537"/>
      <c r="F43" s="538"/>
      <c r="G43" s="544"/>
      <c r="H43" s="545"/>
      <c r="I43" s="545"/>
      <c r="J43" s="545"/>
      <c r="K43" s="546"/>
      <c r="L43" s="547"/>
      <c r="M43" s="548"/>
      <c r="N43" s="548"/>
      <c r="O43" s="549"/>
      <c r="P43" s="210"/>
      <c r="Q43" s="209"/>
      <c r="R43" s="209"/>
      <c r="S43" s="209"/>
      <c r="T43" s="209"/>
      <c r="U43" s="209"/>
      <c r="V43" s="208"/>
      <c r="W43" s="210"/>
      <c r="X43" s="209"/>
      <c r="Y43" s="209"/>
      <c r="Z43" s="209"/>
      <c r="AA43" s="209"/>
      <c r="AB43" s="209"/>
      <c r="AC43" s="208"/>
      <c r="AD43" s="210"/>
      <c r="AE43" s="209"/>
      <c r="AF43" s="209"/>
      <c r="AG43" s="209"/>
      <c r="AH43" s="209"/>
      <c r="AI43" s="209"/>
      <c r="AJ43" s="208"/>
      <c r="AK43" s="210"/>
      <c r="AL43" s="209"/>
      <c r="AM43" s="209"/>
      <c r="AN43" s="209"/>
      <c r="AO43" s="209"/>
      <c r="AP43" s="209"/>
      <c r="AQ43" s="208"/>
      <c r="AR43" s="210"/>
      <c r="AS43" s="209"/>
      <c r="AT43" s="208"/>
      <c r="AU43" s="550">
        <f t="shared" si="1"/>
        <v>0</v>
      </c>
      <c r="AV43" s="551"/>
      <c r="AW43" s="539">
        <f t="shared" si="2"/>
        <v>0</v>
      </c>
      <c r="AX43" s="540"/>
      <c r="AY43" s="541"/>
      <c r="AZ43" s="542"/>
      <c r="BA43" s="542"/>
      <c r="BB43" s="542"/>
      <c r="BC43" s="542"/>
      <c r="BD43" s="543"/>
    </row>
    <row r="44" spans="2:56" ht="40" customHeight="1">
      <c r="B44" s="211">
        <f t="shared" si="3"/>
        <v>31</v>
      </c>
      <c r="C44" s="535"/>
      <c r="D44" s="536"/>
      <c r="E44" s="537"/>
      <c r="F44" s="538"/>
      <c r="G44" s="544"/>
      <c r="H44" s="545"/>
      <c r="I44" s="545"/>
      <c r="J44" s="545"/>
      <c r="K44" s="546"/>
      <c r="L44" s="547"/>
      <c r="M44" s="548"/>
      <c r="N44" s="548"/>
      <c r="O44" s="549"/>
      <c r="P44" s="210"/>
      <c r="Q44" s="209"/>
      <c r="R44" s="209"/>
      <c r="S44" s="209"/>
      <c r="T44" s="209"/>
      <c r="U44" s="209"/>
      <c r="V44" s="208"/>
      <c r="W44" s="210"/>
      <c r="X44" s="209"/>
      <c r="Y44" s="209"/>
      <c r="Z44" s="209"/>
      <c r="AA44" s="209"/>
      <c r="AB44" s="209"/>
      <c r="AC44" s="208"/>
      <c r="AD44" s="210"/>
      <c r="AE44" s="209"/>
      <c r="AF44" s="209"/>
      <c r="AG44" s="209"/>
      <c r="AH44" s="209"/>
      <c r="AI44" s="209"/>
      <c r="AJ44" s="208"/>
      <c r="AK44" s="210"/>
      <c r="AL44" s="209"/>
      <c r="AM44" s="209"/>
      <c r="AN44" s="209"/>
      <c r="AO44" s="209"/>
      <c r="AP44" s="209"/>
      <c r="AQ44" s="208"/>
      <c r="AR44" s="210"/>
      <c r="AS44" s="209"/>
      <c r="AT44" s="208"/>
      <c r="AU44" s="550">
        <f t="shared" si="1"/>
        <v>0</v>
      </c>
      <c r="AV44" s="551"/>
      <c r="AW44" s="539">
        <f t="shared" si="2"/>
        <v>0</v>
      </c>
      <c r="AX44" s="540"/>
      <c r="AY44" s="541"/>
      <c r="AZ44" s="542"/>
      <c r="BA44" s="542"/>
      <c r="BB44" s="542"/>
      <c r="BC44" s="542"/>
      <c r="BD44" s="543"/>
    </row>
    <row r="45" spans="2:56" ht="40" customHeight="1">
      <c r="B45" s="211">
        <f t="shared" si="3"/>
        <v>32</v>
      </c>
      <c r="C45" s="535"/>
      <c r="D45" s="536"/>
      <c r="E45" s="537"/>
      <c r="F45" s="538"/>
      <c r="G45" s="544"/>
      <c r="H45" s="545"/>
      <c r="I45" s="545"/>
      <c r="J45" s="545"/>
      <c r="K45" s="546"/>
      <c r="L45" s="547"/>
      <c r="M45" s="548"/>
      <c r="N45" s="548"/>
      <c r="O45" s="549"/>
      <c r="P45" s="210"/>
      <c r="Q45" s="209"/>
      <c r="R45" s="209"/>
      <c r="S45" s="209"/>
      <c r="T45" s="209"/>
      <c r="U45" s="209"/>
      <c r="V45" s="208"/>
      <c r="W45" s="210"/>
      <c r="X45" s="209"/>
      <c r="Y45" s="209"/>
      <c r="Z45" s="209"/>
      <c r="AA45" s="209"/>
      <c r="AB45" s="209"/>
      <c r="AC45" s="208"/>
      <c r="AD45" s="210"/>
      <c r="AE45" s="209"/>
      <c r="AF45" s="209"/>
      <c r="AG45" s="209"/>
      <c r="AH45" s="209"/>
      <c r="AI45" s="209"/>
      <c r="AJ45" s="208"/>
      <c r="AK45" s="210"/>
      <c r="AL45" s="209"/>
      <c r="AM45" s="209"/>
      <c r="AN45" s="209"/>
      <c r="AO45" s="209"/>
      <c r="AP45" s="209"/>
      <c r="AQ45" s="208"/>
      <c r="AR45" s="210"/>
      <c r="AS45" s="209"/>
      <c r="AT45" s="208"/>
      <c r="AU45" s="550">
        <f t="shared" si="1"/>
        <v>0</v>
      </c>
      <c r="AV45" s="551"/>
      <c r="AW45" s="539">
        <f t="shared" si="2"/>
        <v>0</v>
      </c>
      <c r="AX45" s="540"/>
      <c r="AY45" s="541"/>
      <c r="AZ45" s="542"/>
      <c r="BA45" s="542"/>
      <c r="BB45" s="542"/>
      <c r="BC45" s="542"/>
      <c r="BD45" s="543"/>
    </row>
    <row r="46" spans="2:56" ht="40" customHeight="1">
      <c r="B46" s="211">
        <f t="shared" si="3"/>
        <v>33</v>
      </c>
      <c r="C46" s="535"/>
      <c r="D46" s="536"/>
      <c r="E46" s="537"/>
      <c r="F46" s="538"/>
      <c r="G46" s="544"/>
      <c r="H46" s="545"/>
      <c r="I46" s="545"/>
      <c r="J46" s="545"/>
      <c r="K46" s="546"/>
      <c r="L46" s="547"/>
      <c r="M46" s="548"/>
      <c r="N46" s="548"/>
      <c r="O46" s="549"/>
      <c r="P46" s="210"/>
      <c r="Q46" s="209"/>
      <c r="R46" s="209"/>
      <c r="S46" s="209"/>
      <c r="T46" s="209"/>
      <c r="U46" s="209"/>
      <c r="V46" s="208"/>
      <c r="W46" s="210"/>
      <c r="X46" s="209"/>
      <c r="Y46" s="209"/>
      <c r="Z46" s="209"/>
      <c r="AA46" s="209"/>
      <c r="AB46" s="209"/>
      <c r="AC46" s="208"/>
      <c r="AD46" s="210"/>
      <c r="AE46" s="209"/>
      <c r="AF46" s="209"/>
      <c r="AG46" s="209"/>
      <c r="AH46" s="209"/>
      <c r="AI46" s="209"/>
      <c r="AJ46" s="208"/>
      <c r="AK46" s="210"/>
      <c r="AL46" s="209"/>
      <c r="AM46" s="209"/>
      <c r="AN46" s="209"/>
      <c r="AO46" s="209"/>
      <c r="AP46" s="209"/>
      <c r="AQ46" s="208"/>
      <c r="AR46" s="210"/>
      <c r="AS46" s="209"/>
      <c r="AT46" s="208"/>
      <c r="AU46" s="550">
        <f t="shared" ref="AU46:AU77" si="4">IF($AZ$3="４週",SUM(P46:AQ46),IF($AZ$3="暦月",SUM(P46:AT46),""))</f>
        <v>0</v>
      </c>
      <c r="AV46" s="551"/>
      <c r="AW46" s="539">
        <f t="shared" ref="AW46:AW77" si="5">IF($AZ$3="４週",AU46/4,IF($AZ$3="暦月",AU46/($AZ$7/7),""))</f>
        <v>0</v>
      </c>
      <c r="AX46" s="540"/>
      <c r="AY46" s="541"/>
      <c r="AZ46" s="542"/>
      <c r="BA46" s="542"/>
      <c r="BB46" s="542"/>
      <c r="BC46" s="542"/>
      <c r="BD46" s="543"/>
    </row>
    <row r="47" spans="2:56" ht="40" customHeight="1">
      <c r="B47" s="211">
        <f t="shared" ref="B47:B78" si="6">B46+1</f>
        <v>34</v>
      </c>
      <c r="C47" s="535"/>
      <c r="D47" s="536"/>
      <c r="E47" s="537"/>
      <c r="F47" s="538"/>
      <c r="G47" s="544"/>
      <c r="H47" s="545"/>
      <c r="I47" s="545"/>
      <c r="J47" s="545"/>
      <c r="K47" s="546"/>
      <c r="L47" s="547"/>
      <c r="M47" s="548"/>
      <c r="N47" s="548"/>
      <c r="O47" s="549"/>
      <c r="P47" s="210"/>
      <c r="Q47" s="209"/>
      <c r="R47" s="209"/>
      <c r="S47" s="209"/>
      <c r="T47" s="209"/>
      <c r="U47" s="209"/>
      <c r="V47" s="208"/>
      <c r="W47" s="210"/>
      <c r="X47" s="209"/>
      <c r="Y47" s="209"/>
      <c r="Z47" s="209"/>
      <c r="AA47" s="209"/>
      <c r="AB47" s="209"/>
      <c r="AC47" s="208"/>
      <c r="AD47" s="210"/>
      <c r="AE47" s="209"/>
      <c r="AF47" s="209"/>
      <c r="AG47" s="209"/>
      <c r="AH47" s="209"/>
      <c r="AI47" s="209"/>
      <c r="AJ47" s="208"/>
      <c r="AK47" s="210"/>
      <c r="AL47" s="209"/>
      <c r="AM47" s="209"/>
      <c r="AN47" s="209"/>
      <c r="AO47" s="209"/>
      <c r="AP47" s="209"/>
      <c r="AQ47" s="208"/>
      <c r="AR47" s="210"/>
      <c r="AS47" s="209"/>
      <c r="AT47" s="208"/>
      <c r="AU47" s="550">
        <f t="shared" si="4"/>
        <v>0</v>
      </c>
      <c r="AV47" s="551"/>
      <c r="AW47" s="539">
        <f t="shared" si="5"/>
        <v>0</v>
      </c>
      <c r="AX47" s="540"/>
      <c r="AY47" s="541"/>
      <c r="AZ47" s="542"/>
      <c r="BA47" s="542"/>
      <c r="BB47" s="542"/>
      <c r="BC47" s="542"/>
      <c r="BD47" s="543"/>
    </row>
    <row r="48" spans="2:56" ht="40" customHeight="1">
      <c r="B48" s="211">
        <f t="shared" si="6"/>
        <v>35</v>
      </c>
      <c r="C48" s="535"/>
      <c r="D48" s="536"/>
      <c r="E48" s="537"/>
      <c r="F48" s="538"/>
      <c r="G48" s="544"/>
      <c r="H48" s="545"/>
      <c r="I48" s="545"/>
      <c r="J48" s="545"/>
      <c r="K48" s="546"/>
      <c r="L48" s="547"/>
      <c r="M48" s="548"/>
      <c r="N48" s="548"/>
      <c r="O48" s="549"/>
      <c r="P48" s="210"/>
      <c r="Q48" s="209"/>
      <c r="R48" s="209"/>
      <c r="S48" s="209"/>
      <c r="T48" s="209"/>
      <c r="U48" s="209"/>
      <c r="V48" s="208"/>
      <c r="W48" s="210"/>
      <c r="X48" s="209"/>
      <c r="Y48" s="209"/>
      <c r="Z48" s="209"/>
      <c r="AA48" s="209"/>
      <c r="AB48" s="209"/>
      <c r="AC48" s="208"/>
      <c r="AD48" s="210"/>
      <c r="AE48" s="209"/>
      <c r="AF48" s="209"/>
      <c r="AG48" s="209"/>
      <c r="AH48" s="209"/>
      <c r="AI48" s="209"/>
      <c r="AJ48" s="208"/>
      <c r="AK48" s="210"/>
      <c r="AL48" s="209"/>
      <c r="AM48" s="209"/>
      <c r="AN48" s="209"/>
      <c r="AO48" s="209"/>
      <c r="AP48" s="209"/>
      <c r="AQ48" s="208"/>
      <c r="AR48" s="210"/>
      <c r="AS48" s="209"/>
      <c r="AT48" s="208"/>
      <c r="AU48" s="550">
        <f t="shared" si="4"/>
        <v>0</v>
      </c>
      <c r="AV48" s="551"/>
      <c r="AW48" s="539">
        <f t="shared" si="5"/>
        <v>0</v>
      </c>
      <c r="AX48" s="540"/>
      <c r="AY48" s="541"/>
      <c r="AZ48" s="542"/>
      <c r="BA48" s="542"/>
      <c r="BB48" s="542"/>
      <c r="BC48" s="542"/>
      <c r="BD48" s="543"/>
    </row>
    <row r="49" spans="2:56" ht="40" customHeight="1">
      <c r="B49" s="211">
        <f t="shared" si="6"/>
        <v>36</v>
      </c>
      <c r="C49" s="535"/>
      <c r="D49" s="536"/>
      <c r="E49" s="537"/>
      <c r="F49" s="538"/>
      <c r="G49" s="544"/>
      <c r="H49" s="545"/>
      <c r="I49" s="545"/>
      <c r="J49" s="545"/>
      <c r="K49" s="546"/>
      <c r="L49" s="547"/>
      <c r="M49" s="548"/>
      <c r="N49" s="548"/>
      <c r="O49" s="549"/>
      <c r="P49" s="210"/>
      <c r="Q49" s="209"/>
      <c r="R49" s="209"/>
      <c r="S49" s="209"/>
      <c r="T49" s="209"/>
      <c r="U49" s="209"/>
      <c r="V49" s="208"/>
      <c r="W49" s="210"/>
      <c r="X49" s="209"/>
      <c r="Y49" s="209"/>
      <c r="Z49" s="209"/>
      <c r="AA49" s="209"/>
      <c r="AB49" s="209"/>
      <c r="AC49" s="208"/>
      <c r="AD49" s="210"/>
      <c r="AE49" s="209"/>
      <c r="AF49" s="209"/>
      <c r="AG49" s="209"/>
      <c r="AH49" s="209"/>
      <c r="AI49" s="209"/>
      <c r="AJ49" s="208"/>
      <c r="AK49" s="210"/>
      <c r="AL49" s="209"/>
      <c r="AM49" s="209"/>
      <c r="AN49" s="209"/>
      <c r="AO49" s="209"/>
      <c r="AP49" s="209"/>
      <c r="AQ49" s="208"/>
      <c r="AR49" s="210"/>
      <c r="AS49" s="209"/>
      <c r="AT49" s="208"/>
      <c r="AU49" s="550">
        <f t="shared" si="4"/>
        <v>0</v>
      </c>
      <c r="AV49" s="551"/>
      <c r="AW49" s="539">
        <f t="shared" si="5"/>
        <v>0</v>
      </c>
      <c r="AX49" s="540"/>
      <c r="AY49" s="541"/>
      <c r="AZ49" s="542"/>
      <c r="BA49" s="542"/>
      <c r="BB49" s="542"/>
      <c r="BC49" s="542"/>
      <c r="BD49" s="543"/>
    </row>
    <row r="50" spans="2:56" ht="40" customHeight="1">
      <c r="B50" s="211">
        <f t="shared" si="6"/>
        <v>37</v>
      </c>
      <c r="C50" s="535"/>
      <c r="D50" s="536"/>
      <c r="E50" s="537"/>
      <c r="F50" s="538"/>
      <c r="G50" s="544"/>
      <c r="H50" s="545"/>
      <c r="I50" s="545"/>
      <c r="J50" s="545"/>
      <c r="K50" s="546"/>
      <c r="L50" s="547"/>
      <c r="M50" s="548"/>
      <c r="N50" s="548"/>
      <c r="O50" s="549"/>
      <c r="P50" s="210"/>
      <c r="Q50" s="209"/>
      <c r="R50" s="209"/>
      <c r="S50" s="209"/>
      <c r="T50" s="209"/>
      <c r="U50" s="209"/>
      <c r="V50" s="208"/>
      <c r="W50" s="210"/>
      <c r="X50" s="209"/>
      <c r="Y50" s="209"/>
      <c r="Z50" s="209"/>
      <c r="AA50" s="209"/>
      <c r="AB50" s="209"/>
      <c r="AC50" s="208"/>
      <c r="AD50" s="210"/>
      <c r="AE50" s="209"/>
      <c r="AF50" s="209"/>
      <c r="AG50" s="209"/>
      <c r="AH50" s="209"/>
      <c r="AI50" s="209"/>
      <c r="AJ50" s="208"/>
      <c r="AK50" s="210"/>
      <c r="AL50" s="209"/>
      <c r="AM50" s="209"/>
      <c r="AN50" s="209"/>
      <c r="AO50" s="209"/>
      <c r="AP50" s="209"/>
      <c r="AQ50" s="208"/>
      <c r="AR50" s="210"/>
      <c r="AS50" s="209"/>
      <c r="AT50" s="208"/>
      <c r="AU50" s="550">
        <f t="shared" si="4"/>
        <v>0</v>
      </c>
      <c r="AV50" s="551"/>
      <c r="AW50" s="539">
        <f t="shared" si="5"/>
        <v>0</v>
      </c>
      <c r="AX50" s="540"/>
      <c r="AY50" s="541"/>
      <c r="AZ50" s="542"/>
      <c r="BA50" s="542"/>
      <c r="BB50" s="542"/>
      <c r="BC50" s="542"/>
      <c r="BD50" s="543"/>
    </row>
    <row r="51" spans="2:56" ht="40" customHeight="1">
      <c r="B51" s="211">
        <f t="shared" si="6"/>
        <v>38</v>
      </c>
      <c r="C51" s="535"/>
      <c r="D51" s="536"/>
      <c r="E51" s="537"/>
      <c r="F51" s="538"/>
      <c r="G51" s="544"/>
      <c r="H51" s="545"/>
      <c r="I51" s="545"/>
      <c r="J51" s="545"/>
      <c r="K51" s="546"/>
      <c r="L51" s="547"/>
      <c r="M51" s="548"/>
      <c r="N51" s="548"/>
      <c r="O51" s="549"/>
      <c r="P51" s="210"/>
      <c r="Q51" s="209"/>
      <c r="R51" s="209"/>
      <c r="S51" s="209"/>
      <c r="T51" s="209"/>
      <c r="U51" s="209"/>
      <c r="V51" s="208"/>
      <c r="W51" s="210"/>
      <c r="X51" s="209"/>
      <c r="Y51" s="209"/>
      <c r="Z51" s="209"/>
      <c r="AA51" s="209"/>
      <c r="AB51" s="209"/>
      <c r="AC51" s="208"/>
      <c r="AD51" s="210"/>
      <c r="AE51" s="209"/>
      <c r="AF51" s="209"/>
      <c r="AG51" s="209"/>
      <c r="AH51" s="209"/>
      <c r="AI51" s="209"/>
      <c r="AJ51" s="208"/>
      <c r="AK51" s="210"/>
      <c r="AL51" s="209"/>
      <c r="AM51" s="209"/>
      <c r="AN51" s="209"/>
      <c r="AO51" s="209"/>
      <c r="AP51" s="209"/>
      <c r="AQ51" s="208"/>
      <c r="AR51" s="210"/>
      <c r="AS51" s="209"/>
      <c r="AT51" s="208"/>
      <c r="AU51" s="550">
        <f t="shared" si="4"/>
        <v>0</v>
      </c>
      <c r="AV51" s="551"/>
      <c r="AW51" s="539">
        <f t="shared" si="5"/>
        <v>0</v>
      </c>
      <c r="AX51" s="540"/>
      <c r="AY51" s="541"/>
      <c r="AZ51" s="542"/>
      <c r="BA51" s="542"/>
      <c r="BB51" s="542"/>
      <c r="BC51" s="542"/>
      <c r="BD51" s="543"/>
    </row>
    <row r="52" spans="2:56" ht="40" customHeight="1">
      <c r="B52" s="211">
        <f t="shared" si="6"/>
        <v>39</v>
      </c>
      <c r="C52" s="535"/>
      <c r="D52" s="536"/>
      <c r="E52" s="537"/>
      <c r="F52" s="538"/>
      <c r="G52" s="544"/>
      <c r="H52" s="545"/>
      <c r="I52" s="545"/>
      <c r="J52" s="545"/>
      <c r="K52" s="546"/>
      <c r="L52" s="547"/>
      <c r="M52" s="548"/>
      <c r="N52" s="548"/>
      <c r="O52" s="549"/>
      <c r="P52" s="210"/>
      <c r="Q52" s="209"/>
      <c r="R52" s="209"/>
      <c r="S52" s="209"/>
      <c r="T52" s="209"/>
      <c r="U52" s="209"/>
      <c r="V52" s="208"/>
      <c r="W52" s="210"/>
      <c r="X52" s="209"/>
      <c r="Y52" s="209"/>
      <c r="Z52" s="209"/>
      <c r="AA52" s="209"/>
      <c r="AB52" s="209"/>
      <c r="AC52" s="208"/>
      <c r="AD52" s="210"/>
      <c r="AE52" s="209"/>
      <c r="AF52" s="209"/>
      <c r="AG52" s="209"/>
      <c r="AH52" s="209"/>
      <c r="AI52" s="209"/>
      <c r="AJ52" s="208"/>
      <c r="AK52" s="210"/>
      <c r="AL52" s="209"/>
      <c r="AM52" s="209"/>
      <c r="AN52" s="209"/>
      <c r="AO52" s="209"/>
      <c r="AP52" s="209"/>
      <c r="AQ52" s="208"/>
      <c r="AR52" s="210"/>
      <c r="AS52" s="209"/>
      <c r="AT52" s="208"/>
      <c r="AU52" s="550">
        <f t="shared" si="4"/>
        <v>0</v>
      </c>
      <c r="AV52" s="551"/>
      <c r="AW52" s="539">
        <f t="shared" si="5"/>
        <v>0</v>
      </c>
      <c r="AX52" s="540"/>
      <c r="AY52" s="541"/>
      <c r="AZ52" s="542"/>
      <c r="BA52" s="542"/>
      <c r="BB52" s="542"/>
      <c r="BC52" s="542"/>
      <c r="BD52" s="543"/>
    </row>
    <row r="53" spans="2:56" ht="40" customHeight="1">
      <c r="B53" s="211">
        <f t="shared" si="6"/>
        <v>40</v>
      </c>
      <c r="C53" s="535"/>
      <c r="D53" s="536"/>
      <c r="E53" s="537"/>
      <c r="F53" s="538"/>
      <c r="G53" s="544"/>
      <c r="H53" s="545"/>
      <c r="I53" s="545"/>
      <c r="J53" s="545"/>
      <c r="K53" s="546"/>
      <c r="L53" s="547"/>
      <c r="M53" s="548"/>
      <c r="N53" s="548"/>
      <c r="O53" s="549"/>
      <c r="P53" s="210"/>
      <c r="Q53" s="209"/>
      <c r="R53" s="209"/>
      <c r="S53" s="209"/>
      <c r="T53" s="209"/>
      <c r="U53" s="209"/>
      <c r="V53" s="208"/>
      <c r="W53" s="210"/>
      <c r="X53" s="209"/>
      <c r="Y53" s="209"/>
      <c r="Z53" s="209"/>
      <c r="AA53" s="209"/>
      <c r="AB53" s="209"/>
      <c r="AC53" s="208"/>
      <c r="AD53" s="210"/>
      <c r="AE53" s="209"/>
      <c r="AF53" s="209"/>
      <c r="AG53" s="209"/>
      <c r="AH53" s="209"/>
      <c r="AI53" s="209"/>
      <c r="AJ53" s="208"/>
      <c r="AK53" s="210"/>
      <c r="AL53" s="209"/>
      <c r="AM53" s="209"/>
      <c r="AN53" s="209"/>
      <c r="AO53" s="209"/>
      <c r="AP53" s="209"/>
      <c r="AQ53" s="208"/>
      <c r="AR53" s="210"/>
      <c r="AS53" s="209"/>
      <c r="AT53" s="208"/>
      <c r="AU53" s="550">
        <f t="shared" si="4"/>
        <v>0</v>
      </c>
      <c r="AV53" s="551"/>
      <c r="AW53" s="539">
        <f t="shared" si="5"/>
        <v>0</v>
      </c>
      <c r="AX53" s="540"/>
      <c r="AY53" s="541"/>
      <c r="AZ53" s="542"/>
      <c r="BA53" s="542"/>
      <c r="BB53" s="542"/>
      <c r="BC53" s="542"/>
      <c r="BD53" s="543"/>
    </row>
    <row r="54" spans="2:56" ht="40" customHeight="1">
      <c r="B54" s="211">
        <f t="shared" si="6"/>
        <v>41</v>
      </c>
      <c r="C54" s="535"/>
      <c r="D54" s="536"/>
      <c r="E54" s="537"/>
      <c r="F54" s="538"/>
      <c r="G54" s="544"/>
      <c r="H54" s="545"/>
      <c r="I54" s="545"/>
      <c r="J54" s="545"/>
      <c r="K54" s="546"/>
      <c r="L54" s="547"/>
      <c r="M54" s="548"/>
      <c r="N54" s="548"/>
      <c r="O54" s="549"/>
      <c r="P54" s="210"/>
      <c r="Q54" s="209"/>
      <c r="R54" s="209"/>
      <c r="S54" s="209"/>
      <c r="T54" s="209"/>
      <c r="U54" s="209"/>
      <c r="V54" s="208"/>
      <c r="W54" s="210"/>
      <c r="X54" s="209"/>
      <c r="Y54" s="209"/>
      <c r="Z54" s="209"/>
      <c r="AA54" s="209"/>
      <c r="AB54" s="209"/>
      <c r="AC54" s="208"/>
      <c r="AD54" s="210"/>
      <c r="AE54" s="209"/>
      <c r="AF54" s="209"/>
      <c r="AG54" s="209"/>
      <c r="AH54" s="209"/>
      <c r="AI54" s="209"/>
      <c r="AJ54" s="208"/>
      <c r="AK54" s="210"/>
      <c r="AL54" s="209"/>
      <c r="AM54" s="209"/>
      <c r="AN54" s="209"/>
      <c r="AO54" s="209"/>
      <c r="AP54" s="209"/>
      <c r="AQ54" s="208"/>
      <c r="AR54" s="210"/>
      <c r="AS54" s="209"/>
      <c r="AT54" s="208"/>
      <c r="AU54" s="550">
        <f t="shared" si="4"/>
        <v>0</v>
      </c>
      <c r="AV54" s="551"/>
      <c r="AW54" s="539">
        <f t="shared" si="5"/>
        <v>0</v>
      </c>
      <c r="AX54" s="540"/>
      <c r="AY54" s="541"/>
      <c r="AZ54" s="542"/>
      <c r="BA54" s="542"/>
      <c r="BB54" s="542"/>
      <c r="BC54" s="542"/>
      <c r="BD54" s="543"/>
    </row>
    <row r="55" spans="2:56" ht="40" customHeight="1">
      <c r="B55" s="211">
        <f t="shared" si="6"/>
        <v>42</v>
      </c>
      <c r="C55" s="535"/>
      <c r="D55" s="536"/>
      <c r="E55" s="537"/>
      <c r="F55" s="538"/>
      <c r="G55" s="544"/>
      <c r="H55" s="545"/>
      <c r="I55" s="545"/>
      <c r="J55" s="545"/>
      <c r="K55" s="546"/>
      <c r="L55" s="547"/>
      <c r="M55" s="548"/>
      <c r="N55" s="548"/>
      <c r="O55" s="549"/>
      <c r="P55" s="210"/>
      <c r="Q55" s="209"/>
      <c r="R55" s="209"/>
      <c r="S55" s="209"/>
      <c r="T55" s="209"/>
      <c r="U55" s="209"/>
      <c r="V55" s="208"/>
      <c r="W55" s="210"/>
      <c r="X55" s="209"/>
      <c r="Y55" s="209"/>
      <c r="Z55" s="209"/>
      <c r="AA55" s="209"/>
      <c r="AB55" s="209"/>
      <c r="AC55" s="208"/>
      <c r="AD55" s="210"/>
      <c r="AE55" s="209"/>
      <c r="AF55" s="209"/>
      <c r="AG55" s="209"/>
      <c r="AH55" s="209"/>
      <c r="AI55" s="209"/>
      <c r="AJ55" s="208"/>
      <c r="AK55" s="210"/>
      <c r="AL55" s="209"/>
      <c r="AM55" s="209"/>
      <c r="AN55" s="209"/>
      <c r="AO55" s="209"/>
      <c r="AP55" s="209"/>
      <c r="AQ55" s="208"/>
      <c r="AR55" s="210"/>
      <c r="AS55" s="209"/>
      <c r="AT55" s="208"/>
      <c r="AU55" s="550">
        <f t="shared" si="4"/>
        <v>0</v>
      </c>
      <c r="AV55" s="551"/>
      <c r="AW55" s="539">
        <f t="shared" si="5"/>
        <v>0</v>
      </c>
      <c r="AX55" s="540"/>
      <c r="AY55" s="541"/>
      <c r="AZ55" s="542"/>
      <c r="BA55" s="542"/>
      <c r="BB55" s="542"/>
      <c r="BC55" s="542"/>
      <c r="BD55" s="543"/>
    </row>
    <row r="56" spans="2:56" ht="40" customHeight="1">
      <c r="B56" s="211">
        <f t="shared" si="6"/>
        <v>43</v>
      </c>
      <c r="C56" s="535"/>
      <c r="D56" s="536"/>
      <c r="E56" s="537"/>
      <c r="F56" s="538"/>
      <c r="G56" s="544"/>
      <c r="H56" s="545"/>
      <c r="I56" s="545"/>
      <c r="J56" s="545"/>
      <c r="K56" s="546"/>
      <c r="L56" s="547"/>
      <c r="M56" s="548"/>
      <c r="N56" s="548"/>
      <c r="O56" s="549"/>
      <c r="P56" s="210"/>
      <c r="Q56" s="209"/>
      <c r="R56" s="209"/>
      <c r="S56" s="209"/>
      <c r="T56" s="209"/>
      <c r="U56" s="209"/>
      <c r="V56" s="208"/>
      <c r="W56" s="210"/>
      <c r="X56" s="209"/>
      <c r="Y56" s="209"/>
      <c r="Z56" s="209"/>
      <c r="AA56" s="209"/>
      <c r="AB56" s="209"/>
      <c r="AC56" s="208"/>
      <c r="AD56" s="210"/>
      <c r="AE56" s="209"/>
      <c r="AF56" s="209"/>
      <c r="AG56" s="209"/>
      <c r="AH56" s="209"/>
      <c r="AI56" s="209"/>
      <c r="AJ56" s="208"/>
      <c r="AK56" s="210"/>
      <c r="AL56" s="209"/>
      <c r="AM56" s="209"/>
      <c r="AN56" s="209"/>
      <c r="AO56" s="209"/>
      <c r="AP56" s="209"/>
      <c r="AQ56" s="208"/>
      <c r="AR56" s="210"/>
      <c r="AS56" s="209"/>
      <c r="AT56" s="208"/>
      <c r="AU56" s="550">
        <f t="shared" si="4"/>
        <v>0</v>
      </c>
      <c r="AV56" s="551"/>
      <c r="AW56" s="539">
        <f t="shared" si="5"/>
        <v>0</v>
      </c>
      <c r="AX56" s="540"/>
      <c r="AY56" s="541"/>
      <c r="AZ56" s="542"/>
      <c r="BA56" s="542"/>
      <c r="BB56" s="542"/>
      <c r="BC56" s="542"/>
      <c r="BD56" s="543"/>
    </row>
    <row r="57" spans="2:56" ht="40" customHeight="1">
      <c r="B57" s="211">
        <f t="shared" si="6"/>
        <v>44</v>
      </c>
      <c r="C57" s="535"/>
      <c r="D57" s="536"/>
      <c r="E57" s="537"/>
      <c r="F57" s="538"/>
      <c r="G57" s="544"/>
      <c r="H57" s="545"/>
      <c r="I57" s="545"/>
      <c r="J57" s="545"/>
      <c r="K57" s="546"/>
      <c r="L57" s="547"/>
      <c r="M57" s="548"/>
      <c r="N57" s="548"/>
      <c r="O57" s="549"/>
      <c r="P57" s="210"/>
      <c r="Q57" s="209"/>
      <c r="R57" s="209"/>
      <c r="S57" s="209"/>
      <c r="T57" s="209"/>
      <c r="U57" s="209"/>
      <c r="V57" s="208"/>
      <c r="W57" s="210"/>
      <c r="X57" s="209"/>
      <c r="Y57" s="209"/>
      <c r="Z57" s="209"/>
      <c r="AA57" s="209"/>
      <c r="AB57" s="209"/>
      <c r="AC57" s="208"/>
      <c r="AD57" s="210"/>
      <c r="AE57" s="209"/>
      <c r="AF57" s="209"/>
      <c r="AG57" s="209"/>
      <c r="AH57" s="209"/>
      <c r="AI57" s="209"/>
      <c r="AJ57" s="208"/>
      <c r="AK57" s="210"/>
      <c r="AL57" s="209"/>
      <c r="AM57" s="209"/>
      <c r="AN57" s="209"/>
      <c r="AO57" s="209"/>
      <c r="AP57" s="209"/>
      <c r="AQ57" s="208"/>
      <c r="AR57" s="210"/>
      <c r="AS57" s="209"/>
      <c r="AT57" s="208"/>
      <c r="AU57" s="550">
        <f t="shared" si="4"/>
        <v>0</v>
      </c>
      <c r="AV57" s="551"/>
      <c r="AW57" s="539">
        <f t="shared" si="5"/>
        <v>0</v>
      </c>
      <c r="AX57" s="540"/>
      <c r="AY57" s="541"/>
      <c r="AZ57" s="542"/>
      <c r="BA57" s="542"/>
      <c r="BB57" s="542"/>
      <c r="BC57" s="542"/>
      <c r="BD57" s="543"/>
    </row>
    <row r="58" spans="2:56" ht="40" customHeight="1">
      <c r="B58" s="211">
        <f t="shared" si="6"/>
        <v>45</v>
      </c>
      <c r="C58" s="535"/>
      <c r="D58" s="536"/>
      <c r="E58" s="537"/>
      <c r="F58" s="538"/>
      <c r="G58" s="544"/>
      <c r="H58" s="545"/>
      <c r="I58" s="545"/>
      <c r="J58" s="545"/>
      <c r="K58" s="546"/>
      <c r="L58" s="547"/>
      <c r="M58" s="548"/>
      <c r="N58" s="548"/>
      <c r="O58" s="549"/>
      <c r="P58" s="210"/>
      <c r="Q58" s="209"/>
      <c r="R58" s="209"/>
      <c r="S58" s="209"/>
      <c r="T58" s="209"/>
      <c r="U58" s="209"/>
      <c r="V58" s="208"/>
      <c r="W58" s="210"/>
      <c r="X58" s="209"/>
      <c r="Y58" s="209"/>
      <c r="Z58" s="209"/>
      <c r="AA58" s="209"/>
      <c r="AB58" s="209"/>
      <c r="AC58" s="208"/>
      <c r="AD58" s="210"/>
      <c r="AE58" s="209"/>
      <c r="AF58" s="209"/>
      <c r="AG58" s="209"/>
      <c r="AH58" s="209"/>
      <c r="AI58" s="209"/>
      <c r="AJ58" s="208"/>
      <c r="AK58" s="210"/>
      <c r="AL58" s="209"/>
      <c r="AM58" s="209"/>
      <c r="AN58" s="209"/>
      <c r="AO58" s="209"/>
      <c r="AP58" s="209"/>
      <c r="AQ58" s="208"/>
      <c r="AR58" s="210"/>
      <c r="AS58" s="209"/>
      <c r="AT58" s="208"/>
      <c r="AU58" s="550">
        <f t="shared" si="4"/>
        <v>0</v>
      </c>
      <c r="AV58" s="551"/>
      <c r="AW58" s="539">
        <f t="shared" si="5"/>
        <v>0</v>
      </c>
      <c r="AX58" s="540"/>
      <c r="AY58" s="541"/>
      <c r="AZ58" s="542"/>
      <c r="BA58" s="542"/>
      <c r="BB58" s="542"/>
      <c r="BC58" s="542"/>
      <c r="BD58" s="543"/>
    </row>
    <row r="59" spans="2:56" ht="40" customHeight="1">
      <c r="B59" s="211">
        <f t="shared" si="6"/>
        <v>46</v>
      </c>
      <c r="C59" s="535"/>
      <c r="D59" s="536"/>
      <c r="E59" s="537"/>
      <c r="F59" s="538"/>
      <c r="G59" s="544"/>
      <c r="H59" s="545"/>
      <c r="I59" s="545"/>
      <c r="J59" s="545"/>
      <c r="K59" s="546"/>
      <c r="L59" s="547"/>
      <c r="M59" s="548"/>
      <c r="N59" s="548"/>
      <c r="O59" s="549"/>
      <c r="P59" s="210"/>
      <c r="Q59" s="209"/>
      <c r="R59" s="209"/>
      <c r="S59" s="209"/>
      <c r="T59" s="209"/>
      <c r="U59" s="209"/>
      <c r="V59" s="208"/>
      <c r="W59" s="210"/>
      <c r="X59" s="209"/>
      <c r="Y59" s="209"/>
      <c r="Z59" s="209"/>
      <c r="AA59" s="209"/>
      <c r="AB59" s="209"/>
      <c r="AC59" s="208"/>
      <c r="AD59" s="210"/>
      <c r="AE59" s="209"/>
      <c r="AF59" s="209"/>
      <c r="AG59" s="209"/>
      <c r="AH59" s="209"/>
      <c r="AI59" s="209"/>
      <c r="AJ59" s="208"/>
      <c r="AK59" s="210"/>
      <c r="AL59" s="209"/>
      <c r="AM59" s="209"/>
      <c r="AN59" s="209"/>
      <c r="AO59" s="209"/>
      <c r="AP59" s="209"/>
      <c r="AQ59" s="208"/>
      <c r="AR59" s="210"/>
      <c r="AS59" s="209"/>
      <c r="AT59" s="208"/>
      <c r="AU59" s="550">
        <f t="shared" si="4"/>
        <v>0</v>
      </c>
      <c r="AV59" s="551"/>
      <c r="AW59" s="539">
        <f t="shared" si="5"/>
        <v>0</v>
      </c>
      <c r="AX59" s="540"/>
      <c r="AY59" s="541"/>
      <c r="AZ59" s="542"/>
      <c r="BA59" s="542"/>
      <c r="BB59" s="542"/>
      <c r="BC59" s="542"/>
      <c r="BD59" s="543"/>
    </row>
    <row r="60" spans="2:56" ht="40" customHeight="1">
      <c r="B60" s="211">
        <f t="shared" si="6"/>
        <v>47</v>
      </c>
      <c r="C60" s="535"/>
      <c r="D60" s="536"/>
      <c r="E60" s="537"/>
      <c r="F60" s="538"/>
      <c r="G60" s="544"/>
      <c r="H60" s="545"/>
      <c r="I60" s="545"/>
      <c r="J60" s="545"/>
      <c r="K60" s="546"/>
      <c r="L60" s="547"/>
      <c r="M60" s="548"/>
      <c r="N60" s="548"/>
      <c r="O60" s="549"/>
      <c r="P60" s="210"/>
      <c r="Q60" s="209"/>
      <c r="R60" s="209"/>
      <c r="S60" s="209"/>
      <c r="T60" s="209"/>
      <c r="U60" s="209"/>
      <c r="V60" s="208"/>
      <c r="W60" s="210"/>
      <c r="X60" s="209"/>
      <c r="Y60" s="209"/>
      <c r="Z60" s="209"/>
      <c r="AA60" s="209"/>
      <c r="AB60" s="209"/>
      <c r="AC60" s="208"/>
      <c r="AD60" s="210"/>
      <c r="AE60" s="209"/>
      <c r="AF60" s="209"/>
      <c r="AG60" s="209"/>
      <c r="AH60" s="209"/>
      <c r="AI60" s="209"/>
      <c r="AJ60" s="208"/>
      <c r="AK60" s="210"/>
      <c r="AL60" s="209"/>
      <c r="AM60" s="209"/>
      <c r="AN60" s="209"/>
      <c r="AO60" s="209"/>
      <c r="AP60" s="209"/>
      <c r="AQ60" s="208"/>
      <c r="AR60" s="210"/>
      <c r="AS60" s="209"/>
      <c r="AT60" s="208"/>
      <c r="AU60" s="550">
        <f t="shared" si="4"/>
        <v>0</v>
      </c>
      <c r="AV60" s="551"/>
      <c r="AW60" s="539">
        <f t="shared" si="5"/>
        <v>0</v>
      </c>
      <c r="AX60" s="540"/>
      <c r="AY60" s="541"/>
      <c r="AZ60" s="542"/>
      <c r="BA60" s="542"/>
      <c r="BB60" s="542"/>
      <c r="BC60" s="542"/>
      <c r="BD60" s="543"/>
    </row>
    <row r="61" spans="2:56" ht="40" customHeight="1">
      <c r="B61" s="211">
        <f t="shared" si="6"/>
        <v>48</v>
      </c>
      <c r="C61" s="535"/>
      <c r="D61" s="536"/>
      <c r="E61" s="537"/>
      <c r="F61" s="538"/>
      <c r="G61" s="544"/>
      <c r="H61" s="545"/>
      <c r="I61" s="545"/>
      <c r="J61" s="545"/>
      <c r="K61" s="546"/>
      <c r="L61" s="547"/>
      <c r="M61" s="548"/>
      <c r="N61" s="548"/>
      <c r="O61" s="549"/>
      <c r="P61" s="210"/>
      <c r="Q61" s="209"/>
      <c r="R61" s="209"/>
      <c r="S61" s="209"/>
      <c r="T61" s="209"/>
      <c r="U61" s="209"/>
      <c r="V61" s="208"/>
      <c r="W61" s="210"/>
      <c r="X61" s="209"/>
      <c r="Y61" s="209"/>
      <c r="Z61" s="209"/>
      <c r="AA61" s="209"/>
      <c r="AB61" s="209"/>
      <c r="AC61" s="208"/>
      <c r="AD61" s="210"/>
      <c r="AE61" s="209"/>
      <c r="AF61" s="209"/>
      <c r="AG61" s="209"/>
      <c r="AH61" s="209"/>
      <c r="AI61" s="209"/>
      <c r="AJ61" s="208"/>
      <c r="AK61" s="210"/>
      <c r="AL61" s="209"/>
      <c r="AM61" s="209"/>
      <c r="AN61" s="209"/>
      <c r="AO61" s="209"/>
      <c r="AP61" s="209"/>
      <c r="AQ61" s="208"/>
      <c r="AR61" s="210"/>
      <c r="AS61" s="209"/>
      <c r="AT61" s="208"/>
      <c r="AU61" s="550">
        <f t="shared" si="4"/>
        <v>0</v>
      </c>
      <c r="AV61" s="551"/>
      <c r="AW61" s="539">
        <f t="shared" si="5"/>
        <v>0</v>
      </c>
      <c r="AX61" s="540"/>
      <c r="AY61" s="541"/>
      <c r="AZ61" s="542"/>
      <c r="BA61" s="542"/>
      <c r="BB61" s="542"/>
      <c r="BC61" s="542"/>
      <c r="BD61" s="543"/>
    </row>
    <row r="62" spans="2:56" ht="40" customHeight="1">
      <c r="B62" s="211">
        <f t="shared" si="6"/>
        <v>49</v>
      </c>
      <c r="C62" s="535"/>
      <c r="D62" s="536"/>
      <c r="E62" s="537"/>
      <c r="F62" s="538"/>
      <c r="G62" s="544"/>
      <c r="H62" s="545"/>
      <c r="I62" s="545"/>
      <c r="J62" s="545"/>
      <c r="K62" s="546"/>
      <c r="L62" s="547"/>
      <c r="M62" s="548"/>
      <c r="N62" s="548"/>
      <c r="O62" s="549"/>
      <c r="P62" s="210"/>
      <c r="Q62" s="209"/>
      <c r="R62" s="209"/>
      <c r="S62" s="209"/>
      <c r="T62" s="209"/>
      <c r="U62" s="209"/>
      <c r="V62" s="208"/>
      <c r="W62" s="210"/>
      <c r="X62" s="209"/>
      <c r="Y62" s="209"/>
      <c r="Z62" s="209"/>
      <c r="AA62" s="209"/>
      <c r="AB62" s="209"/>
      <c r="AC62" s="208"/>
      <c r="AD62" s="210"/>
      <c r="AE62" s="209"/>
      <c r="AF62" s="209"/>
      <c r="AG62" s="209"/>
      <c r="AH62" s="209"/>
      <c r="AI62" s="209"/>
      <c r="AJ62" s="208"/>
      <c r="AK62" s="210"/>
      <c r="AL62" s="209"/>
      <c r="AM62" s="209"/>
      <c r="AN62" s="209"/>
      <c r="AO62" s="209"/>
      <c r="AP62" s="209"/>
      <c r="AQ62" s="208"/>
      <c r="AR62" s="210"/>
      <c r="AS62" s="209"/>
      <c r="AT62" s="208"/>
      <c r="AU62" s="550">
        <f t="shared" si="4"/>
        <v>0</v>
      </c>
      <c r="AV62" s="551"/>
      <c r="AW62" s="539">
        <f t="shared" si="5"/>
        <v>0</v>
      </c>
      <c r="AX62" s="540"/>
      <c r="AY62" s="541"/>
      <c r="AZ62" s="542"/>
      <c r="BA62" s="542"/>
      <c r="BB62" s="542"/>
      <c r="BC62" s="542"/>
      <c r="BD62" s="543"/>
    </row>
    <row r="63" spans="2:56" ht="40" customHeight="1">
      <c r="B63" s="211">
        <f t="shared" si="6"/>
        <v>50</v>
      </c>
      <c r="C63" s="535"/>
      <c r="D63" s="536"/>
      <c r="E63" s="537"/>
      <c r="F63" s="538"/>
      <c r="G63" s="544"/>
      <c r="H63" s="545"/>
      <c r="I63" s="545"/>
      <c r="J63" s="545"/>
      <c r="K63" s="546"/>
      <c r="L63" s="547"/>
      <c r="M63" s="548"/>
      <c r="N63" s="548"/>
      <c r="O63" s="549"/>
      <c r="P63" s="210"/>
      <c r="Q63" s="209"/>
      <c r="R63" s="209"/>
      <c r="S63" s="209"/>
      <c r="T63" s="209"/>
      <c r="U63" s="209"/>
      <c r="V63" s="208"/>
      <c r="W63" s="210"/>
      <c r="X63" s="209"/>
      <c r="Y63" s="209"/>
      <c r="Z63" s="209"/>
      <c r="AA63" s="209"/>
      <c r="AB63" s="209"/>
      <c r="AC63" s="208"/>
      <c r="AD63" s="210"/>
      <c r="AE63" s="209"/>
      <c r="AF63" s="209"/>
      <c r="AG63" s="209"/>
      <c r="AH63" s="209"/>
      <c r="AI63" s="209"/>
      <c r="AJ63" s="208"/>
      <c r="AK63" s="210"/>
      <c r="AL63" s="209"/>
      <c r="AM63" s="209"/>
      <c r="AN63" s="209"/>
      <c r="AO63" s="209"/>
      <c r="AP63" s="209"/>
      <c r="AQ63" s="208"/>
      <c r="AR63" s="210"/>
      <c r="AS63" s="209"/>
      <c r="AT63" s="208"/>
      <c r="AU63" s="550">
        <f t="shared" si="4"/>
        <v>0</v>
      </c>
      <c r="AV63" s="551"/>
      <c r="AW63" s="539">
        <f t="shared" si="5"/>
        <v>0</v>
      </c>
      <c r="AX63" s="540"/>
      <c r="AY63" s="541"/>
      <c r="AZ63" s="542"/>
      <c r="BA63" s="542"/>
      <c r="BB63" s="542"/>
      <c r="BC63" s="542"/>
      <c r="BD63" s="543"/>
    </row>
    <row r="64" spans="2:56" ht="40" customHeight="1">
      <c r="B64" s="211">
        <f t="shared" si="6"/>
        <v>51</v>
      </c>
      <c r="C64" s="535"/>
      <c r="D64" s="536"/>
      <c r="E64" s="537"/>
      <c r="F64" s="538"/>
      <c r="G64" s="544"/>
      <c r="H64" s="545"/>
      <c r="I64" s="545"/>
      <c r="J64" s="545"/>
      <c r="K64" s="546"/>
      <c r="L64" s="547"/>
      <c r="M64" s="548"/>
      <c r="N64" s="548"/>
      <c r="O64" s="549"/>
      <c r="P64" s="210"/>
      <c r="Q64" s="209"/>
      <c r="R64" s="209"/>
      <c r="S64" s="209"/>
      <c r="T64" s="209"/>
      <c r="U64" s="209"/>
      <c r="V64" s="208"/>
      <c r="W64" s="210"/>
      <c r="X64" s="209"/>
      <c r="Y64" s="209"/>
      <c r="Z64" s="209"/>
      <c r="AA64" s="209"/>
      <c r="AB64" s="209"/>
      <c r="AC64" s="208"/>
      <c r="AD64" s="210"/>
      <c r="AE64" s="209"/>
      <c r="AF64" s="209"/>
      <c r="AG64" s="209"/>
      <c r="AH64" s="209"/>
      <c r="AI64" s="209"/>
      <c r="AJ64" s="208"/>
      <c r="AK64" s="210"/>
      <c r="AL64" s="209"/>
      <c r="AM64" s="209"/>
      <c r="AN64" s="209"/>
      <c r="AO64" s="209"/>
      <c r="AP64" s="209"/>
      <c r="AQ64" s="208"/>
      <c r="AR64" s="210"/>
      <c r="AS64" s="209"/>
      <c r="AT64" s="208"/>
      <c r="AU64" s="550">
        <f t="shared" si="4"/>
        <v>0</v>
      </c>
      <c r="AV64" s="551"/>
      <c r="AW64" s="539">
        <f t="shared" si="5"/>
        <v>0</v>
      </c>
      <c r="AX64" s="540"/>
      <c r="AY64" s="541"/>
      <c r="AZ64" s="542"/>
      <c r="BA64" s="542"/>
      <c r="BB64" s="542"/>
      <c r="BC64" s="542"/>
      <c r="BD64" s="543"/>
    </row>
    <row r="65" spans="2:56" ht="40" customHeight="1">
      <c r="B65" s="211">
        <f t="shared" si="6"/>
        <v>52</v>
      </c>
      <c r="C65" s="535"/>
      <c r="D65" s="536"/>
      <c r="E65" s="537"/>
      <c r="F65" s="538"/>
      <c r="G65" s="544"/>
      <c r="H65" s="545"/>
      <c r="I65" s="545"/>
      <c r="J65" s="545"/>
      <c r="K65" s="546"/>
      <c r="L65" s="547"/>
      <c r="M65" s="548"/>
      <c r="N65" s="548"/>
      <c r="O65" s="549"/>
      <c r="P65" s="210"/>
      <c r="Q65" s="209"/>
      <c r="R65" s="209"/>
      <c r="S65" s="209"/>
      <c r="T65" s="209"/>
      <c r="U65" s="209"/>
      <c r="V65" s="208"/>
      <c r="W65" s="210"/>
      <c r="X65" s="209"/>
      <c r="Y65" s="209"/>
      <c r="Z65" s="209"/>
      <c r="AA65" s="209"/>
      <c r="AB65" s="209"/>
      <c r="AC65" s="208"/>
      <c r="AD65" s="210"/>
      <c r="AE65" s="209"/>
      <c r="AF65" s="209"/>
      <c r="AG65" s="209"/>
      <c r="AH65" s="209"/>
      <c r="AI65" s="209"/>
      <c r="AJ65" s="208"/>
      <c r="AK65" s="210"/>
      <c r="AL65" s="209"/>
      <c r="AM65" s="209"/>
      <c r="AN65" s="209"/>
      <c r="AO65" s="209"/>
      <c r="AP65" s="209"/>
      <c r="AQ65" s="208"/>
      <c r="AR65" s="210"/>
      <c r="AS65" s="209"/>
      <c r="AT65" s="208"/>
      <c r="AU65" s="550">
        <f t="shared" si="4"/>
        <v>0</v>
      </c>
      <c r="AV65" s="551"/>
      <c r="AW65" s="539">
        <f t="shared" si="5"/>
        <v>0</v>
      </c>
      <c r="AX65" s="540"/>
      <c r="AY65" s="541"/>
      <c r="AZ65" s="542"/>
      <c r="BA65" s="542"/>
      <c r="BB65" s="542"/>
      <c r="BC65" s="542"/>
      <c r="BD65" s="543"/>
    </row>
    <row r="66" spans="2:56" ht="40" customHeight="1">
      <c r="B66" s="211">
        <f t="shared" si="6"/>
        <v>53</v>
      </c>
      <c r="C66" s="535"/>
      <c r="D66" s="536"/>
      <c r="E66" s="537"/>
      <c r="F66" s="538"/>
      <c r="G66" s="544"/>
      <c r="H66" s="545"/>
      <c r="I66" s="545"/>
      <c r="J66" s="545"/>
      <c r="K66" s="546"/>
      <c r="L66" s="547"/>
      <c r="M66" s="548"/>
      <c r="N66" s="548"/>
      <c r="O66" s="549"/>
      <c r="P66" s="210"/>
      <c r="Q66" s="209"/>
      <c r="R66" s="209"/>
      <c r="S66" s="209"/>
      <c r="T66" s="209"/>
      <c r="U66" s="209"/>
      <c r="V66" s="208"/>
      <c r="W66" s="210"/>
      <c r="X66" s="209"/>
      <c r="Y66" s="209"/>
      <c r="Z66" s="209"/>
      <c r="AA66" s="209"/>
      <c r="AB66" s="209"/>
      <c r="AC66" s="208"/>
      <c r="AD66" s="210"/>
      <c r="AE66" s="209"/>
      <c r="AF66" s="209"/>
      <c r="AG66" s="209"/>
      <c r="AH66" s="209"/>
      <c r="AI66" s="209"/>
      <c r="AJ66" s="208"/>
      <c r="AK66" s="210"/>
      <c r="AL66" s="209"/>
      <c r="AM66" s="209"/>
      <c r="AN66" s="209"/>
      <c r="AO66" s="209"/>
      <c r="AP66" s="209"/>
      <c r="AQ66" s="208"/>
      <c r="AR66" s="210"/>
      <c r="AS66" s="209"/>
      <c r="AT66" s="208"/>
      <c r="AU66" s="550">
        <f t="shared" si="4"/>
        <v>0</v>
      </c>
      <c r="AV66" s="551"/>
      <c r="AW66" s="539">
        <f t="shared" si="5"/>
        <v>0</v>
      </c>
      <c r="AX66" s="540"/>
      <c r="AY66" s="541"/>
      <c r="AZ66" s="542"/>
      <c r="BA66" s="542"/>
      <c r="BB66" s="542"/>
      <c r="BC66" s="542"/>
      <c r="BD66" s="543"/>
    </row>
    <row r="67" spans="2:56" ht="40" customHeight="1">
      <c r="B67" s="211">
        <f t="shared" si="6"/>
        <v>54</v>
      </c>
      <c r="C67" s="535"/>
      <c r="D67" s="536"/>
      <c r="E67" s="537"/>
      <c r="F67" s="538"/>
      <c r="G67" s="544"/>
      <c r="H67" s="545"/>
      <c r="I67" s="545"/>
      <c r="J67" s="545"/>
      <c r="K67" s="546"/>
      <c r="L67" s="547"/>
      <c r="M67" s="548"/>
      <c r="N67" s="548"/>
      <c r="O67" s="549"/>
      <c r="P67" s="210"/>
      <c r="Q67" s="209"/>
      <c r="R67" s="209"/>
      <c r="S67" s="209"/>
      <c r="T67" s="209"/>
      <c r="U67" s="209"/>
      <c r="V67" s="208"/>
      <c r="W67" s="210"/>
      <c r="X67" s="209"/>
      <c r="Y67" s="209"/>
      <c r="Z67" s="209"/>
      <c r="AA67" s="209"/>
      <c r="AB67" s="209"/>
      <c r="AC67" s="208"/>
      <c r="AD67" s="210"/>
      <c r="AE67" s="209"/>
      <c r="AF67" s="209"/>
      <c r="AG67" s="209"/>
      <c r="AH67" s="209"/>
      <c r="AI67" s="209"/>
      <c r="AJ67" s="208"/>
      <c r="AK67" s="210"/>
      <c r="AL67" s="209"/>
      <c r="AM67" s="209"/>
      <c r="AN67" s="209"/>
      <c r="AO67" s="209"/>
      <c r="AP67" s="209"/>
      <c r="AQ67" s="208"/>
      <c r="AR67" s="210"/>
      <c r="AS67" s="209"/>
      <c r="AT67" s="208"/>
      <c r="AU67" s="550">
        <f t="shared" si="4"/>
        <v>0</v>
      </c>
      <c r="AV67" s="551"/>
      <c r="AW67" s="539">
        <f t="shared" si="5"/>
        <v>0</v>
      </c>
      <c r="AX67" s="540"/>
      <c r="AY67" s="541"/>
      <c r="AZ67" s="542"/>
      <c r="BA67" s="542"/>
      <c r="BB67" s="542"/>
      <c r="BC67" s="542"/>
      <c r="BD67" s="543"/>
    </row>
    <row r="68" spans="2:56" ht="40" customHeight="1">
      <c r="B68" s="211">
        <f t="shared" si="6"/>
        <v>55</v>
      </c>
      <c r="C68" s="535"/>
      <c r="D68" s="536"/>
      <c r="E68" s="537"/>
      <c r="F68" s="538"/>
      <c r="G68" s="544"/>
      <c r="H68" s="545"/>
      <c r="I68" s="545"/>
      <c r="J68" s="545"/>
      <c r="K68" s="546"/>
      <c r="L68" s="547"/>
      <c r="M68" s="548"/>
      <c r="N68" s="548"/>
      <c r="O68" s="549"/>
      <c r="P68" s="210"/>
      <c r="Q68" s="209"/>
      <c r="R68" s="209"/>
      <c r="S68" s="209"/>
      <c r="T68" s="209"/>
      <c r="U68" s="209"/>
      <c r="V68" s="208"/>
      <c r="W68" s="210"/>
      <c r="X68" s="209"/>
      <c r="Y68" s="209"/>
      <c r="Z68" s="209"/>
      <c r="AA68" s="209"/>
      <c r="AB68" s="209"/>
      <c r="AC68" s="208"/>
      <c r="AD68" s="210"/>
      <c r="AE68" s="209"/>
      <c r="AF68" s="209"/>
      <c r="AG68" s="209"/>
      <c r="AH68" s="209"/>
      <c r="AI68" s="209"/>
      <c r="AJ68" s="208"/>
      <c r="AK68" s="210"/>
      <c r="AL68" s="209"/>
      <c r="AM68" s="209"/>
      <c r="AN68" s="209"/>
      <c r="AO68" s="209"/>
      <c r="AP68" s="209"/>
      <c r="AQ68" s="208"/>
      <c r="AR68" s="210"/>
      <c r="AS68" s="209"/>
      <c r="AT68" s="208"/>
      <c r="AU68" s="550">
        <f t="shared" si="4"/>
        <v>0</v>
      </c>
      <c r="AV68" s="551"/>
      <c r="AW68" s="539">
        <f t="shared" si="5"/>
        <v>0</v>
      </c>
      <c r="AX68" s="540"/>
      <c r="AY68" s="541"/>
      <c r="AZ68" s="542"/>
      <c r="BA68" s="542"/>
      <c r="BB68" s="542"/>
      <c r="BC68" s="542"/>
      <c r="BD68" s="543"/>
    </row>
    <row r="69" spans="2:56" ht="40" customHeight="1">
      <c r="B69" s="211">
        <f t="shared" si="6"/>
        <v>56</v>
      </c>
      <c r="C69" s="535"/>
      <c r="D69" s="536"/>
      <c r="E69" s="537"/>
      <c r="F69" s="538"/>
      <c r="G69" s="544"/>
      <c r="H69" s="545"/>
      <c r="I69" s="545"/>
      <c r="J69" s="545"/>
      <c r="K69" s="546"/>
      <c r="L69" s="547"/>
      <c r="M69" s="548"/>
      <c r="N69" s="548"/>
      <c r="O69" s="549"/>
      <c r="P69" s="234"/>
      <c r="Q69" s="233"/>
      <c r="R69" s="233"/>
      <c r="S69" s="233"/>
      <c r="T69" s="233"/>
      <c r="U69" s="233"/>
      <c r="V69" s="232"/>
      <c r="W69" s="234"/>
      <c r="X69" s="233"/>
      <c r="Y69" s="233"/>
      <c r="Z69" s="233"/>
      <c r="AA69" s="233"/>
      <c r="AB69" s="233"/>
      <c r="AC69" s="232"/>
      <c r="AD69" s="234"/>
      <c r="AE69" s="233"/>
      <c r="AF69" s="233"/>
      <c r="AG69" s="233"/>
      <c r="AH69" s="233"/>
      <c r="AI69" s="233"/>
      <c r="AJ69" s="232"/>
      <c r="AK69" s="234"/>
      <c r="AL69" s="233"/>
      <c r="AM69" s="233"/>
      <c r="AN69" s="233"/>
      <c r="AO69" s="233"/>
      <c r="AP69" s="233"/>
      <c r="AQ69" s="232"/>
      <c r="AR69" s="234"/>
      <c r="AS69" s="233"/>
      <c r="AT69" s="232"/>
      <c r="AU69" s="550">
        <f t="shared" si="4"/>
        <v>0</v>
      </c>
      <c r="AV69" s="551"/>
      <c r="AW69" s="539">
        <f t="shared" si="5"/>
        <v>0</v>
      </c>
      <c r="AX69" s="540"/>
      <c r="AY69" s="541"/>
      <c r="AZ69" s="542"/>
      <c r="BA69" s="542"/>
      <c r="BB69" s="542"/>
      <c r="BC69" s="542"/>
      <c r="BD69" s="543"/>
    </row>
    <row r="70" spans="2:56" ht="40" customHeight="1">
      <c r="B70" s="211">
        <f t="shared" si="6"/>
        <v>57</v>
      </c>
      <c r="C70" s="535"/>
      <c r="D70" s="536"/>
      <c r="E70" s="537"/>
      <c r="F70" s="538"/>
      <c r="G70" s="544"/>
      <c r="H70" s="545"/>
      <c r="I70" s="545"/>
      <c r="J70" s="545"/>
      <c r="K70" s="546"/>
      <c r="L70" s="547"/>
      <c r="M70" s="548"/>
      <c r="N70" s="548"/>
      <c r="O70" s="549"/>
      <c r="P70" s="210"/>
      <c r="Q70" s="209"/>
      <c r="R70" s="209"/>
      <c r="S70" s="209"/>
      <c r="T70" s="209"/>
      <c r="U70" s="209"/>
      <c r="V70" s="208"/>
      <c r="W70" s="210"/>
      <c r="X70" s="209"/>
      <c r="Y70" s="209"/>
      <c r="Z70" s="209"/>
      <c r="AA70" s="209"/>
      <c r="AB70" s="209"/>
      <c r="AC70" s="208"/>
      <c r="AD70" s="210"/>
      <c r="AE70" s="209"/>
      <c r="AF70" s="209"/>
      <c r="AG70" s="209"/>
      <c r="AH70" s="209"/>
      <c r="AI70" s="209"/>
      <c r="AJ70" s="208"/>
      <c r="AK70" s="210"/>
      <c r="AL70" s="209"/>
      <c r="AM70" s="209"/>
      <c r="AN70" s="209"/>
      <c r="AO70" s="209"/>
      <c r="AP70" s="209"/>
      <c r="AQ70" s="208"/>
      <c r="AR70" s="210"/>
      <c r="AS70" s="209"/>
      <c r="AT70" s="208"/>
      <c r="AU70" s="550">
        <f t="shared" si="4"/>
        <v>0</v>
      </c>
      <c r="AV70" s="551"/>
      <c r="AW70" s="539">
        <f t="shared" si="5"/>
        <v>0</v>
      </c>
      <c r="AX70" s="540"/>
      <c r="AY70" s="541"/>
      <c r="AZ70" s="542"/>
      <c r="BA70" s="542"/>
      <c r="BB70" s="542"/>
      <c r="BC70" s="542"/>
      <c r="BD70" s="543"/>
    </row>
    <row r="71" spans="2:56" ht="40" customHeight="1">
      <c r="B71" s="211">
        <f t="shared" si="6"/>
        <v>58</v>
      </c>
      <c r="C71" s="535"/>
      <c r="D71" s="536"/>
      <c r="E71" s="537"/>
      <c r="F71" s="538"/>
      <c r="G71" s="544"/>
      <c r="H71" s="545"/>
      <c r="I71" s="545"/>
      <c r="J71" s="545"/>
      <c r="K71" s="546"/>
      <c r="L71" s="547"/>
      <c r="M71" s="548"/>
      <c r="N71" s="548"/>
      <c r="O71" s="549"/>
      <c r="P71" s="210"/>
      <c r="Q71" s="209"/>
      <c r="R71" s="209"/>
      <c r="S71" s="209"/>
      <c r="T71" s="209"/>
      <c r="U71" s="209"/>
      <c r="V71" s="208"/>
      <c r="W71" s="210"/>
      <c r="X71" s="209"/>
      <c r="Y71" s="209"/>
      <c r="Z71" s="209"/>
      <c r="AA71" s="209"/>
      <c r="AB71" s="209"/>
      <c r="AC71" s="208"/>
      <c r="AD71" s="210"/>
      <c r="AE71" s="209"/>
      <c r="AF71" s="209"/>
      <c r="AG71" s="209"/>
      <c r="AH71" s="209"/>
      <c r="AI71" s="209"/>
      <c r="AJ71" s="208"/>
      <c r="AK71" s="210"/>
      <c r="AL71" s="209"/>
      <c r="AM71" s="209"/>
      <c r="AN71" s="209"/>
      <c r="AO71" s="209"/>
      <c r="AP71" s="209"/>
      <c r="AQ71" s="208"/>
      <c r="AR71" s="210"/>
      <c r="AS71" s="209"/>
      <c r="AT71" s="208"/>
      <c r="AU71" s="550">
        <f t="shared" si="4"/>
        <v>0</v>
      </c>
      <c r="AV71" s="551"/>
      <c r="AW71" s="539">
        <f t="shared" si="5"/>
        <v>0</v>
      </c>
      <c r="AX71" s="540"/>
      <c r="AY71" s="541"/>
      <c r="AZ71" s="542"/>
      <c r="BA71" s="542"/>
      <c r="BB71" s="542"/>
      <c r="BC71" s="542"/>
      <c r="BD71" s="543"/>
    </row>
    <row r="72" spans="2:56" ht="40" customHeight="1">
      <c r="B72" s="211">
        <f t="shared" si="6"/>
        <v>59</v>
      </c>
      <c r="C72" s="535"/>
      <c r="D72" s="536"/>
      <c r="E72" s="537"/>
      <c r="F72" s="538"/>
      <c r="G72" s="544"/>
      <c r="H72" s="545"/>
      <c r="I72" s="545"/>
      <c r="J72" s="545"/>
      <c r="K72" s="546"/>
      <c r="L72" s="547"/>
      <c r="M72" s="548"/>
      <c r="N72" s="548"/>
      <c r="O72" s="549"/>
      <c r="P72" s="210"/>
      <c r="Q72" s="209"/>
      <c r="R72" s="209"/>
      <c r="S72" s="209"/>
      <c r="T72" s="209"/>
      <c r="U72" s="209"/>
      <c r="V72" s="208"/>
      <c r="W72" s="210"/>
      <c r="X72" s="209"/>
      <c r="Y72" s="209"/>
      <c r="Z72" s="209"/>
      <c r="AA72" s="209"/>
      <c r="AB72" s="209"/>
      <c r="AC72" s="208"/>
      <c r="AD72" s="210"/>
      <c r="AE72" s="209"/>
      <c r="AF72" s="209"/>
      <c r="AG72" s="209"/>
      <c r="AH72" s="209"/>
      <c r="AI72" s="209"/>
      <c r="AJ72" s="208"/>
      <c r="AK72" s="210"/>
      <c r="AL72" s="209"/>
      <c r="AM72" s="209"/>
      <c r="AN72" s="209"/>
      <c r="AO72" s="209"/>
      <c r="AP72" s="209"/>
      <c r="AQ72" s="208"/>
      <c r="AR72" s="210"/>
      <c r="AS72" s="209"/>
      <c r="AT72" s="208"/>
      <c r="AU72" s="550">
        <f t="shared" si="4"/>
        <v>0</v>
      </c>
      <c r="AV72" s="551"/>
      <c r="AW72" s="539">
        <f t="shared" si="5"/>
        <v>0</v>
      </c>
      <c r="AX72" s="540"/>
      <c r="AY72" s="541"/>
      <c r="AZ72" s="542"/>
      <c r="BA72" s="542"/>
      <c r="BB72" s="542"/>
      <c r="BC72" s="542"/>
      <c r="BD72" s="543"/>
    </row>
    <row r="73" spans="2:56" ht="40" customHeight="1">
      <c r="B73" s="211">
        <f t="shared" si="6"/>
        <v>60</v>
      </c>
      <c r="C73" s="535"/>
      <c r="D73" s="536"/>
      <c r="E73" s="537"/>
      <c r="F73" s="538"/>
      <c r="G73" s="544"/>
      <c r="H73" s="545"/>
      <c r="I73" s="545"/>
      <c r="J73" s="545"/>
      <c r="K73" s="546"/>
      <c r="L73" s="547"/>
      <c r="M73" s="548"/>
      <c r="N73" s="548"/>
      <c r="O73" s="549"/>
      <c r="P73" s="210"/>
      <c r="Q73" s="209"/>
      <c r="R73" s="209"/>
      <c r="S73" s="209"/>
      <c r="T73" s="209"/>
      <c r="U73" s="209"/>
      <c r="V73" s="208"/>
      <c r="W73" s="210"/>
      <c r="X73" s="209"/>
      <c r="Y73" s="209"/>
      <c r="Z73" s="209"/>
      <c r="AA73" s="209"/>
      <c r="AB73" s="209"/>
      <c r="AC73" s="208"/>
      <c r="AD73" s="210"/>
      <c r="AE73" s="209"/>
      <c r="AF73" s="209"/>
      <c r="AG73" s="209"/>
      <c r="AH73" s="209"/>
      <c r="AI73" s="209"/>
      <c r="AJ73" s="208"/>
      <c r="AK73" s="210"/>
      <c r="AL73" s="209"/>
      <c r="AM73" s="209"/>
      <c r="AN73" s="209"/>
      <c r="AO73" s="209"/>
      <c r="AP73" s="209"/>
      <c r="AQ73" s="208"/>
      <c r="AR73" s="210"/>
      <c r="AS73" s="209"/>
      <c r="AT73" s="208"/>
      <c r="AU73" s="550">
        <f t="shared" si="4"/>
        <v>0</v>
      </c>
      <c r="AV73" s="551"/>
      <c r="AW73" s="539">
        <f t="shared" si="5"/>
        <v>0</v>
      </c>
      <c r="AX73" s="540"/>
      <c r="AY73" s="541"/>
      <c r="AZ73" s="542"/>
      <c r="BA73" s="542"/>
      <c r="BB73" s="542"/>
      <c r="BC73" s="542"/>
      <c r="BD73" s="543"/>
    </row>
    <row r="74" spans="2:56" ht="40" customHeight="1">
      <c r="B74" s="211">
        <f t="shared" si="6"/>
        <v>61</v>
      </c>
      <c r="C74" s="535"/>
      <c r="D74" s="536"/>
      <c r="E74" s="537"/>
      <c r="F74" s="538"/>
      <c r="G74" s="544"/>
      <c r="H74" s="545"/>
      <c r="I74" s="545"/>
      <c r="J74" s="545"/>
      <c r="K74" s="546"/>
      <c r="L74" s="547"/>
      <c r="M74" s="548"/>
      <c r="N74" s="548"/>
      <c r="O74" s="549"/>
      <c r="P74" s="210"/>
      <c r="Q74" s="209"/>
      <c r="R74" s="209"/>
      <c r="S74" s="209"/>
      <c r="T74" s="209"/>
      <c r="U74" s="209"/>
      <c r="V74" s="208"/>
      <c r="W74" s="210"/>
      <c r="X74" s="209"/>
      <c r="Y74" s="209"/>
      <c r="Z74" s="209"/>
      <c r="AA74" s="209"/>
      <c r="AB74" s="209"/>
      <c r="AC74" s="208"/>
      <c r="AD74" s="210"/>
      <c r="AE74" s="209"/>
      <c r="AF74" s="209"/>
      <c r="AG74" s="209"/>
      <c r="AH74" s="209"/>
      <c r="AI74" s="209"/>
      <c r="AJ74" s="208"/>
      <c r="AK74" s="210"/>
      <c r="AL74" s="209"/>
      <c r="AM74" s="209"/>
      <c r="AN74" s="209"/>
      <c r="AO74" s="209"/>
      <c r="AP74" s="209"/>
      <c r="AQ74" s="208"/>
      <c r="AR74" s="210"/>
      <c r="AS74" s="209"/>
      <c r="AT74" s="208"/>
      <c r="AU74" s="550">
        <f t="shared" si="4"/>
        <v>0</v>
      </c>
      <c r="AV74" s="551"/>
      <c r="AW74" s="539">
        <f t="shared" si="5"/>
        <v>0</v>
      </c>
      <c r="AX74" s="540"/>
      <c r="AY74" s="541"/>
      <c r="AZ74" s="542"/>
      <c r="BA74" s="542"/>
      <c r="BB74" s="542"/>
      <c r="BC74" s="542"/>
      <c r="BD74" s="543"/>
    </row>
    <row r="75" spans="2:56" ht="40" customHeight="1">
      <c r="B75" s="211">
        <f t="shared" si="6"/>
        <v>62</v>
      </c>
      <c r="C75" s="535"/>
      <c r="D75" s="536"/>
      <c r="E75" s="537"/>
      <c r="F75" s="538"/>
      <c r="G75" s="544"/>
      <c r="H75" s="545"/>
      <c r="I75" s="545"/>
      <c r="J75" s="545"/>
      <c r="K75" s="546"/>
      <c r="L75" s="547"/>
      <c r="M75" s="548"/>
      <c r="N75" s="548"/>
      <c r="O75" s="549"/>
      <c r="P75" s="210"/>
      <c r="Q75" s="209"/>
      <c r="R75" s="209"/>
      <c r="S75" s="209"/>
      <c r="T75" s="209"/>
      <c r="U75" s="209"/>
      <c r="V75" s="208"/>
      <c r="W75" s="210"/>
      <c r="X75" s="209"/>
      <c r="Y75" s="209"/>
      <c r="Z75" s="209"/>
      <c r="AA75" s="209"/>
      <c r="AB75" s="209"/>
      <c r="AC75" s="208"/>
      <c r="AD75" s="210"/>
      <c r="AE75" s="209"/>
      <c r="AF75" s="209"/>
      <c r="AG75" s="209"/>
      <c r="AH75" s="209"/>
      <c r="AI75" s="209"/>
      <c r="AJ75" s="208"/>
      <c r="AK75" s="210"/>
      <c r="AL75" s="209"/>
      <c r="AM75" s="209"/>
      <c r="AN75" s="209"/>
      <c r="AO75" s="209"/>
      <c r="AP75" s="209"/>
      <c r="AQ75" s="208"/>
      <c r="AR75" s="210"/>
      <c r="AS75" s="209"/>
      <c r="AT75" s="208"/>
      <c r="AU75" s="550">
        <f t="shared" si="4"/>
        <v>0</v>
      </c>
      <c r="AV75" s="551"/>
      <c r="AW75" s="539">
        <f t="shared" si="5"/>
        <v>0</v>
      </c>
      <c r="AX75" s="540"/>
      <c r="AY75" s="541"/>
      <c r="AZ75" s="542"/>
      <c r="BA75" s="542"/>
      <c r="BB75" s="542"/>
      <c r="BC75" s="542"/>
      <c r="BD75" s="543"/>
    </row>
    <row r="76" spans="2:56" ht="40" customHeight="1">
      <c r="B76" s="211">
        <f t="shared" si="6"/>
        <v>63</v>
      </c>
      <c r="C76" s="535"/>
      <c r="D76" s="536"/>
      <c r="E76" s="537"/>
      <c r="F76" s="538"/>
      <c r="G76" s="544"/>
      <c r="H76" s="545"/>
      <c r="I76" s="545"/>
      <c r="J76" s="545"/>
      <c r="K76" s="546"/>
      <c r="L76" s="547"/>
      <c r="M76" s="548"/>
      <c r="N76" s="548"/>
      <c r="O76" s="549"/>
      <c r="P76" s="210"/>
      <c r="Q76" s="209"/>
      <c r="R76" s="209"/>
      <c r="S76" s="209"/>
      <c r="T76" s="209"/>
      <c r="U76" s="209"/>
      <c r="V76" s="208"/>
      <c r="W76" s="210"/>
      <c r="X76" s="209"/>
      <c r="Y76" s="209"/>
      <c r="Z76" s="209"/>
      <c r="AA76" s="209"/>
      <c r="AB76" s="209"/>
      <c r="AC76" s="208"/>
      <c r="AD76" s="210"/>
      <c r="AE76" s="209"/>
      <c r="AF76" s="209"/>
      <c r="AG76" s="209"/>
      <c r="AH76" s="209"/>
      <c r="AI76" s="209"/>
      <c r="AJ76" s="208"/>
      <c r="AK76" s="210"/>
      <c r="AL76" s="209"/>
      <c r="AM76" s="209"/>
      <c r="AN76" s="209"/>
      <c r="AO76" s="209"/>
      <c r="AP76" s="209"/>
      <c r="AQ76" s="208"/>
      <c r="AR76" s="210"/>
      <c r="AS76" s="209"/>
      <c r="AT76" s="208"/>
      <c r="AU76" s="550">
        <f t="shared" si="4"/>
        <v>0</v>
      </c>
      <c r="AV76" s="551"/>
      <c r="AW76" s="539">
        <f t="shared" si="5"/>
        <v>0</v>
      </c>
      <c r="AX76" s="540"/>
      <c r="AY76" s="541"/>
      <c r="AZ76" s="542"/>
      <c r="BA76" s="542"/>
      <c r="BB76" s="542"/>
      <c r="BC76" s="542"/>
      <c r="BD76" s="543"/>
    </row>
    <row r="77" spans="2:56" ht="40" customHeight="1">
      <c r="B77" s="211">
        <f t="shared" si="6"/>
        <v>64</v>
      </c>
      <c r="C77" s="535"/>
      <c r="D77" s="536"/>
      <c r="E77" s="537"/>
      <c r="F77" s="538"/>
      <c r="G77" s="544"/>
      <c r="H77" s="545"/>
      <c r="I77" s="545"/>
      <c r="J77" s="545"/>
      <c r="K77" s="546"/>
      <c r="L77" s="547"/>
      <c r="M77" s="548"/>
      <c r="N77" s="548"/>
      <c r="O77" s="549"/>
      <c r="P77" s="210"/>
      <c r="Q77" s="209"/>
      <c r="R77" s="209"/>
      <c r="S77" s="209"/>
      <c r="T77" s="209"/>
      <c r="U77" s="209"/>
      <c r="V77" s="208"/>
      <c r="W77" s="210"/>
      <c r="X77" s="209"/>
      <c r="Y77" s="209"/>
      <c r="Z77" s="209"/>
      <c r="AA77" s="209"/>
      <c r="AB77" s="209"/>
      <c r="AC77" s="208"/>
      <c r="AD77" s="210"/>
      <c r="AE77" s="209"/>
      <c r="AF77" s="209"/>
      <c r="AG77" s="209"/>
      <c r="AH77" s="209"/>
      <c r="AI77" s="209"/>
      <c r="AJ77" s="208"/>
      <c r="AK77" s="210"/>
      <c r="AL77" s="209"/>
      <c r="AM77" s="209"/>
      <c r="AN77" s="209"/>
      <c r="AO77" s="209"/>
      <c r="AP77" s="209"/>
      <c r="AQ77" s="208"/>
      <c r="AR77" s="210"/>
      <c r="AS77" s="209"/>
      <c r="AT77" s="208"/>
      <c r="AU77" s="550">
        <f t="shared" si="4"/>
        <v>0</v>
      </c>
      <c r="AV77" s="551"/>
      <c r="AW77" s="539">
        <f t="shared" si="5"/>
        <v>0</v>
      </c>
      <c r="AX77" s="540"/>
      <c r="AY77" s="541"/>
      <c r="AZ77" s="542"/>
      <c r="BA77" s="542"/>
      <c r="BB77" s="542"/>
      <c r="BC77" s="542"/>
      <c r="BD77" s="543"/>
    </row>
    <row r="78" spans="2:56" ht="40" customHeight="1">
      <c r="B78" s="211">
        <f t="shared" si="6"/>
        <v>65</v>
      </c>
      <c r="C78" s="535"/>
      <c r="D78" s="536"/>
      <c r="E78" s="537"/>
      <c r="F78" s="538"/>
      <c r="G78" s="544"/>
      <c r="H78" s="545"/>
      <c r="I78" s="545"/>
      <c r="J78" s="545"/>
      <c r="K78" s="546"/>
      <c r="L78" s="547"/>
      <c r="M78" s="548"/>
      <c r="N78" s="548"/>
      <c r="O78" s="549"/>
      <c r="P78" s="210"/>
      <c r="Q78" s="209"/>
      <c r="R78" s="209"/>
      <c r="S78" s="209"/>
      <c r="T78" s="209"/>
      <c r="U78" s="209"/>
      <c r="V78" s="208"/>
      <c r="W78" s="210"/>
      <c r="X78" s="209"/>
      <c r="Y78" s="209"/>
      <c r="Z78" s="209"/>
      <c r="AA78" s="209"/>
      <c r="AB78" s="209"/>
      <c r="AC78" s="208"/>
      <c r="AD78" s="210"/>
      <c r="AE78" s="209"/>
      <c r="AF78" s="209"/>
      <c r="AG78" s="209"/>
      <c r="AH78" s="209"/>
      <c r="AI78" s="209"/>
      <c r="AJ78" s="208"/>
      <c r="AK78" s="210"/>
      <c r="AL78" s="209"/>
      <c r="AM78" s="209"/>
      <c r="AN78" s="209"/>
      <c r="AO78" s="209"/>
      <c r="AP78" s="209"/>
      <c r="AQ78" s="208"/>
      <c r="AR78" s="210"/>
      <c r="AS78" s="209"/>
      <c r="AT78" s="208"/>
      <c r="AU78" s="550">
        <f t="shared" ref="AU78:AU109" si="7">IF($AZ$3="４週",SUM(P78:AQ78),IF($AZ$3="暦月",SUM(P78:AT78),""))</f>
        <v>0</v>
      </c>
      <c r="AV78" s="551"/>
      <c r="AW78" s="539">
        <f t="shared" ref="AW78:AW113" si="8">IF($AZ$3="４週",AU78/4,IF($AZ$3="暦月",AU78/($AZ$7/7),""))</f>
        <v>0</v>
      </c>
      <c r="AX78" s="540"/>
      <c r="AY78" s="541"/>
      <c r="AZ78" s="542"/>
      <c r="BA78" s="542"/>
      <c r="BB78" s="542"/>
      <c r="BC78" s="542"/>
      <c r="BD78" s="543"/>
    </row>
    <row r="79" spans="2:56" ht="40" customHeight="1">
      <c r="B79" s="211">
        <f t="shared" ref="B79:B113" si="9">B78+1</f>
        <v>66</v>
      </c>
      <c r="C79" s="535"/>
      <c r="D79" s="536"/>
      <c r="E79" s="537"/>
      <c r="F79" s="538"/>
      <c r="G79" s="544"/>
      <c r="H79" s="545"/>
      <c r="I79" s="545"/>
      <c r="J79" s="545"/>
      <c r="K79" s="546"/>
      <c r="L79" s="547"/>
      <c r="M79" s="548"/>
      <c r="N79" s="548"/>
      <c r="O79" s="549"/>
      <c r="P79" s="210"/>
      <c r="Q79" s="209"/>
      <c r="R79" s="209"/>
      <c r="S79" s="209"/>
      <c r="T79" s="209"/>
      <c r="U79" s="209"/>
      <c r="V79" s="208"/>
      <c r="W79" s="210"/>
      <c r="X79" s="209"/>
      <c r="Y79" s="209"/>
      <c r="Z79" s="209"/>
      <c r="AA79" s="209"/>
      <c r="AB79" s="209"/>
      <c r="AC79" s="208"/>
      <c r="AD79" s="210"/>
      <c r="AE79" s="209"/>
      <c r="AF79" s="209"/>
      <c r="AG79" s="209"/>
      <c r="AH79" s="209"/>
      <c r="AI79" s="209"/>
      <c r="AJ79" s="208"/>
      <c r="AK79" s="210"/>
      <c r="AL79" s="209"/>
      <c r="AM79" s="209"/>
      <c r="AN79" s="209"/>
      <c r="AO79" s="209"/>
      <c r="AP79" s="209"/>
      <c r="AQ79" s="208"/>
      <c r="AR79" s="210"/>
      <c r="AS79" s="209"/>
      <c r="AT79" s="208"/>
      <c r="AU79" s="550">
        <f t="shared" si="7"/>
        <v>0</v>
      </c>
      <c r="AV79" s="551"/>
      <c r="AW79" s="539">
        <f t="shared" si="8"/>
        <v>0</v>
      </c>
      <c r="AX79" s="540"/>
      <c r="AY79" s="541"/>
      <c r="AZ79" s="542"/>
      <c r="BA79" s="542"/>
      <c r="BB79" s="542"/>
      <c r="BC79" s="542"/>
      <c r="BD79" s="543"/>
    </row>
    <row r="80" spans="2:56" ht="40" customHeight="1">
      <c r="B80" s="211">
        <f t="shared" si="9"/>
        <v>67</v>
      </c>
      <c r="C80" s="535"/>
      <c r="D80" s="536"/>
      <c r="E80" s="537"/>
      <c r="F80" s="538"/>
      <c r="G80" s="544"/>
      <c r="H80" s="545"/>
      <c r="I80" s="545"/>
      <c r="J80" s="545"/>
      <c r="K80" s="546"/>
      <c r="L80" s="547"/>
      <c r="M80" s="548"/>
      <c r="N80" s="548"/>
      <c r="O80" s="549"/>
      <c r="P80" s="210"/>
      <c r="Q80" s="209"/>
      <c r="R80" s="209"/>
      <c r="S80" s="209"/>
      <c r="T80" s="209"/>
      <c r="U80" s="209"/>
      <c r="V80" s="208"/>
      <c r="W80" s="210"/>
      <c r="X80" s="209"/>
      <c r="Y80" s="209"/>
      <c r="Z80" s="209"/>
      <c r="AA80" s="209"/>
      <c r="AB80" s="209"/>
      <c r="AC80" s="208"/>
      <c r="AD80" s="210"/>
      <c r="AE80" s="209"/>
      <c r="AF80" s="209"/>
      <c r="AG80" s="209"/>
      <c r="AH80" s="209"/>
      <c r="AI80" s="209"/>
      <c r="AJ80" s="208"/>
      <c r="AK80" s="210"/>
      <c r="AL80" s="209"/>
      <c r="AM80" s="209"/>
      <c r="AN80" s="209"/>
      <c r="AO80" s="209"/>
      <c r="AP80" s="209"/>
      <c r="AQ80" s="208"/>
      <c r="AR80" s="210"/>
      <c r="AS80" s="209"/>
      <c r="AT80" s="208"/>
      <c r="AU80" s="550">
        <f t="shared" si="7"/>
        <v>0</v>
      </c>
      <c r="AV80" s="551"/>
      <c r="AW80" s="539">
        <f t="shared" si="8"/>
        <v>0</v>
      </c>
      <c r="AX80" s="540"/>
      <c r="AY80" s="541"/>
      <c r="AZ80" s="542"/>
      <c r="BA80" s="542"/>
      <c r="BB80" s="542"/>
      <c r="BC80" s="542"/>
      <c r="BD80" s="543"/>
    </row>
    <row r="81" spans="2:56" ht="40" customHeight="1">
      <c r="B81" s="211">
        <f t="shared" si="9"/>
        <v>68</v>
      </c>
      <c r="C81" s="535"/>
      <c r="D81" s="536"/>
      <c r="E81" s="537"/>
      <c r="F81" s="538"/>
      <c r="G81" s="544"/>
      <c r="H81" s="545"/>
      <c r="I81" s="545"/>
      <c r="J81" s="545"/>
      <c r="K81" s="546"/>
      <c r="L81" s="547"/>
      <c r="M81" s="548"/>
      <c r="N81" s="548"/>
      <c r="O81" s="549"/>
      <c r="P81" s="210"/>
      <c r="Q81" s="209"/>
      <c r="R81" s="209"/>
      <c r="S81" s="209"/>
      <c r="T81" s="209"/>
      <c r="U81" s="209"/>
      <c r="V81" s="208"/>
      <c r="W81" s="210"/>
      <c r="X81" s="209"/>
      <c r="Y81" s="209"/>
      <c r="Z81" s="209"/>
      <c r="AA81" s="209"/>
      <c r="AB81" s="209"/>
      <c r="AC81" s="208"/>
      <c r="AD81" s="210"/>
      <c r="AE81" s="209"/>
      <c r="AF81" s="209"/>
      <c r="AG81" s="209"/>
      <c r="AH81" s="209"/>
      <c r="AI81" s="209"/>
      <c r="AJ81" s="208"/>
      <c r="AK81" s="210"/>
      <c r="AL81" s="209"/>
      <c r="AM81" s="209"/>
      <c r="AN81" s="209"/>
      <c r="AO81" s="209"/>
      <c r="AP81" s="209"/>
      <c r="AQ81" s="208"/>
      <c r="AR81" s="210"/>
      <c r="AS81" s="209"/>
      <c r="AT81" s="208"/>
      <c r="AU81" s="550">
        <f t="shared" si="7"/>
        <v>0</v>
      </c>
      <c r="AV81" s="551"/>
      <c r="AW81" s="539">
        <f t="shared" si="8"/>
        <v>0</v>
      </c>
      <c r="AX81" s="540"/>
      <c r="AY81" s="541"/>
      <c r="AZ81" s="542"/>
      <c r="BA81" s="542"/>
      <c r="BB81" s="542"/>
      <c r="BC81" s="542"/>
      <c r="BD81" s="543"/>
    </row>
    <row r="82" spans="2:56" ht="40" customHeight="1">
      <c r="B82" s="211">
        <f t="shared" si="9"/>
        <v>69</v>
      </c>
      <c r="C82" s="535"/>
      <c r="D82" s="536"/>
      <c r="E82" s="537"/>
      <c r="F82" s="538"/>
      <c r="G82" s="544"/>
      <c r="H82" s="545"/>
      <c r="I82" s="545"/>
      <c r="J82" s="545"/>
      <c r="K82" s="546"/>
      <c r="L82" s="547"/>
      <c r="M82" s="548"/>
      <c r="N82" s="548"/>
      <c r="O82" s="549"/>
      <c r="P82" s="210"/>
      <c r="Q82" s="209"/>
      <c r="R82" s="209"/>
      <c r="S82" s="209"/>
      <c r="T82" s="209"/>
      <c r="U82" s="209"/>
      <c r="V82" s="208"/>
      <c r="W82" s="210"/>
      <c r="X82" s="209"/>
      <c r="Y82" s="209"/>
      <c r="Z82" s="209"/>
      <c r="AA82" s="209"/>
      <c r="AB82" s="209"/>
      <c r="AC82" s="208"/>
      <c r="AD82" s="210"/>
      <c r="AE82" s="209"/>
      <c r="AF82" s="209"/>
      <c r="AG82" s="209"/>
      <c r="AH82" s="209"/>
      <c r="AI82" s="209"/>
      <c r="AJ82" s="208"/>
      <c r="AK82" s="210"/>
      <c r="AL82" s="209"/>
      <c r="AM82" s="209"/>
      <c r="AN82" s="209"/>
      <c r="AO82" s="209"/>
      <c r="AP82" s="209"/>
      <c r="AQ82" s="208"/>
      <c r="AR82" s="210"/>
      <c r="AS82" s="209"/>
      <c r="AT82" s="208"/>
      <c r="AU82" s="550">
        <f t="shared" si="7"/>
        <v>0</v>
      </c>
      <c r="AV82" s="551"/>
      <c r="AW82" s="539">
        <f t="shared" si="8"/>
        <v>0</v>
      </c>
      <c r="AX82" s="540"/>
      <c r="AY82" s="541"/>
      <c r="AZ82" s="542"/>
      <c r="BA82" s="542"/>
      <c r="BB82" s="542"/>
      <c r="BC82" s="542"/>
      <c r="BD82" s="543"/>
    </row>
    <row r="83" spans="2:56" ht="40" customHeight="1">
      <c r="B83" s="211">
        <f t="shared" si="9"/>
        <v>70</v>
      </c>
      <c r="C83" s="535"/>
      <c r="D83" s="536"/>
      <c r="E83" s="537"/>
      <c r="F83" s="538"/>
      <c r="G83" s="544"/>
      <c r="H83" s="545"/>
      <c r="I83" s="545"/>
      <c r="J83" s="545"/>
      <c r="K83" s="546"/>
      <c r="L83" s="547"/>
      <c r="M83" s="548"/>
      <c r="N83" s="548"/>
      <c r="O83" s="549"/>
      <c r="P83" s="210"/>
      <c r="Q83" s="209"/>
      <c r="R83" s="209"/>
      <c r="S83" s="209"/>
      <c r="T83" s="209"/>
      <c r="U83" s="209"/>
      <c r="V83" s="208"/>
      <c r="W83" s="210"/>
      <c r="X83" s="209"/>
      <c r="Y83" s="209"/>
      <c r="Z83" s="209"/>
      <c r="AA83" s="209"/>
      <c r="AB83" s="209"/>
      <c r="AC83" s="208"/>
      <c r="AD83" s="210"/>
      <c r="AE83" s="209"/>
      <c r="AF83" s="209"/>
      <c r="AG83" s="209"/>
      <c r="AH83" s="209"/>
      <c r="AI83" s="209"/>
      <c r="AJ83" s="208"/>
      <c r="AK83" s="210"/>
      <c r="AL83" s="209"/>
      <c r="AM83" s="209"/>
      <c r="AN83" s="209"/>
      <c r="AO83" s="209"/>
      <c r="AP83" s="209"/>
      <c r="AQ83" s="208"/>
      <c r="AR83" s="210"/>
      <c r="AS83" s="209"/>
      <c r="AT83" s="208"/>
      <c r="AU83" s="550">
        <f t="shared" si="7"/>
        <v>0</v>
      </c>
      <c r="AV83" s="551"/>
      <c r="AW83" s="539">
        <f t="shared" si="8"/>
        <v>0</v>
      </c>
      <c r="AX83" s="540"/>
      <c r="AY83" s="541"/>
      <c r="AZ83" s="542"/>
      <c r="BA83" s="542"/>
      <c r="BB83" s="542"/>
      <c r="BC83" s="542"/>
      <c r="BD83" s="543"/>
    </row>
    <row r="84" spans="2:56" ht="40" customHeight="1">
      <c r="B84" s="211">
        <f t="shared" si="9"/>
        <v>71</v>
      </c>
      <c r="C84" s="535"/>
      <c r="D84" s="536"/>
      <c r="E84" s="537"/>
      <c r="F84" s="538"/>
      <c r="G84" s="544"/>
      <c r="H84" s="545"/>
      <c r="I84" s="545"/>
      <c r="J84" s="545"/>
      <c r="K84" s="546"/>
      <c r="L84" s="547"/>
      <c r="M84" s="548"/>
      <c r="N84" s="548"/>
      <c r="O84" s="549"/>
      <c r="P84" s="210"/>
      <c r="Q84" s="209"/>
      <c r="R84" s="209"/>
      <c r="S84" s="209"/>
      <c r="T84" s="209"/>
      <c r="U84" s="209"/>
      <c r="V84" s="208"/>
      <c r="W84" s="210"/>
      <c r="X84" s="209"/>
      <c r="Y84" s="209"/>
      <c r="Z84" s="209"/>
      <c r="AA84" s="209"/>
      <c r="AB84" s="209"/>
      <c r="AC84" s="208"/>
      <c r="AD84" s="210"/>
      <c r="AE84" s="209"/>
      <c r="AF84" s="209"/>
      <c r="AG84" s="209"/>
      <c r="AH84" s="209"/>
      <c r="AI84" s="209"/>
      <c r="AJ84" s="208"/>
      <c r="AK84" s="210"/>
      <c r="AL84" s="209"/>
      <c r="AM84" s="209"/>
      <c r="AN84" s="209"/>
      <c r="AO84" s="209"/>
      <c r="AP84" s="209"/>
      <c r="AQ84" s="208"/>
      <c r="AR84" s="210"/>
      <c r="AS84" s="209"/>
      <c r="AT84" s="208"/>
      <c r="AU84" s="550">
        <f t="shared" si="7"/>
        <v>0</v>
      </c>
      <c r="AV84" s="551"/>
      <c r="AW84" s="539">
        <f t="shared" si="8"/>
        <v>0</v>
      </c>
      <c r="AX84" s="540"/>
      <c r="AY84" s="541"/>
      <c r="AZ84" s="542"/>
      <c r="BA84" s="542"/>
      <c r="BB84" s="542"/>
      <c r="BC84" s="542"/>
      <c r="BD84" s="543"/>
    </row>
    <row r="85" spans="2:56" ht="40" customHeight="1">
      <c r="B85" s="211">
        <f t="shared" si="9"/>
        <v>72</v>
      </c>
      <c r="C85" s="535"/>
      <c r="D85" s="536"/>
      <c r="E85" s="537"/>
      <c r="F85" s="538"/>
      <c r="G85" s="544"/>
      <c r="H85" s="545"/>
      <c r="I85" s="545"/>
      <c r="J85" s="545"/>
      <c r="K85" s="546"/>
      <c r="L85" s="547"/>
      <c r="M85" s="548"/>
      <c r="N85" s="548"/>
      <c r="O85" s="549"/>
      <c r="P85" s="210"/>
      <c r="Q85" s="209"/>
      <c r="R85" s="209"/>
      <c r="S85" s="209"/>
      <c r="T85" s="209"/>
      <c r="U85" s="209"/>
      <c r="V85" s="208"/>
      <c r="W85" s="210"/>
      <c r="X85" s="209"/>
      <c r="Y85" s="209"/>
      <c r="Z85" s="209"/>
      <c r="AA85" s="209"/>
      <c r="AB85" s="209"/>
      <c r="AC85" s="208"/>
      <c r="AD85" s="210"/>
      <c r="AE85" s="209"/>
      <c r="AF85" s="209"/>
      <c r="AG85" s="209"/>
      <c r="AH85" s="209"/>
      <c r="AI85" s="209"/>
      <c r="AJ85" s="208"/>
      <c r="AK85" s="210"/>
      <c r="AL85" s="209"/>
      <c r="AM85" s="209"/>
      <c r="AN85" s="209"/>
      <c r="AO85" s="209"/>
      <c r="AP85" s="209"/>
      <c r="AQ85" s="208"/>
      <c r="AR85" s="210"/>
      <c r="AS85" s="209"/>
      <c r="AT85" s="208"/>
      <c r="AU85" s="550">
        <f t="shared" si="7"/>
        <v>0</v>
      </c>
      <c r="AV85" s="551"/>
      <c r="AW85" s="539">
        <f t="shared" si="8"/>
        <v>0</v>
      </c>
      <c r="AX85" s="540"/>
      <c r="AY85" s="541"/>
      <c r="AZ85" s="542"/>
      <c r="BA85" s="542"/>
      <c r="BB85" s="542"/>
      <c r="BC85" s="542"/>
      <c r="BD85" s="543"/>
    </row>
    <row r="86" spans="2:56" ht="40" customHeight="1">
      <c r="B86" s="211">
        <f t="shared" si="9"/>
        <v>73</v>
      </c>
      <c r="C86" s="535"/>
      <c r="D86" s="536"/>
      <c r="E86" s="537"/>
      <c r="F86" s="538"/>
      <c r="G86" s="544"/>
      <c r="H86" s="545"/>
      <c r="I86" s="545"/>
      <c r="J86" s="545"/>
      <c r="K86" s="546"/>
      <c r="L86" s="547"/>
      <c r="M86" s="548"/>
      <c r="N86" s="548"/>
      <c r="O86" s="549"/>
      <c r="P86" s="210"/>
      <c r="Q86" s="209"/>
      <c r="R86" s="209"/>
      <c r="S86" s="209"/>
      <c r="T86" s="209"/>
      <c r="U86" s="209"/>
      <c r="V86" s="208"/>
      <c r="W86" s="210"/>
      <c r="X86" s="209"/>
      <c r="Y86" s="209"/>
      <c r="Z86" s="209"/>
      <c r="AA86" s="209"/>
      <c r="AB86" s="209"/>
      <c r="AC86" s="208"/>
      <c r="AD86" s="210"/>
      <c r="AE86" s="209"/>
      <c r="AF86" s="209"/>
      <c r="AG86" s="209"/>
      <c r="AH86" s="209"/>
      <c r="AI86" s="209"/>
      <c r="AJ86" s="208"/>
      <c r="AK86" s="210"/>
      <c r="AL86" s="209"/>
      <c r="AM86" s="209"/>
      <c r="AN86" s="209"/>
      <c r="AO86" s="209"/>
      <c r="AP86" s="209"/>
      <c r="AQ86" s="208"/>
      <c r="AR86" s="210"/>
      <c r="AS86" s="209"/>
      <c r="AT86" s="208"/>
      <c r="AU86" s="550">
        <f t="shared" si="7"/>
        <v>0</v>
      </c>
      <c r="AV86" s="551"/>
      <c r="AW86" s="539">
        <f t="shared" si="8"/>
        <v>0</v>
      </c>
      <c r="AX86" s="540"/>
      <c r="AY86" s="541"/>
      <c r="AZ86" s="542"/>
      <c r="BA86" s="542"/>
      <c r="BB86" s="542"/>
      <c r="BC86" s="542"/>
      <c r="BD86" s="543"/>
    </row>
    <row r="87" spans="2:56" ht="40" customHeight="1">
      <c r="B87" s="211">
        <f t="shared" si="9"/>
        <v>74</v>
      </c>
      <c r="C87" s="535"/>
      <c r="D87" s="536"/>
      <c r="E87" s="537"/>
      <c r="F87" s="538"/>
      <c r="G87" s="544"/>
      <c r="H87" s="545"/>
      <c r="I87" s="545"/>
      <c r="J87" s="545"/>
      <c r="K87" s="546"/>
      <c r="L87" s="547"/>
      <c r="M87" s="548"/>
      <c r="N87" s="548"/>
      <c r="O87" s="549"/>
      <c r="P87" s="210"/>
      <c r="Q87" s="209"/>
      <c r="R87" s="209"/>
      <c r="S87" s="209"/>
      <c r="T87" s="209"/>
      <c r="U87" s="209"/>
      <c r="V87" s="208"/>
      <c r="W87" s="210"/>
      <c r="X87" s="209"/>
      <c r="Y87" s="209"/>
      <c r="Z87" s="209"/>
      <c r="AA87" s="209"/>
      <c r="AB87" s="209"/>
      <c r="AC87" s="208"/>
      <c r="AD87" s="210"/>
      <c r="AE87" s="209"/>
      <c r="AF87" s="209"/>
      <c r="AG87" s="209"/>
      <c r="AH87" s="209"/>
      <c r="AI87" s="209"/>
      <c r="AJ87" s="208"/>
      <c r="AK87" s="210"/>
      <c r="AL87" s="209"/>
      <c r="AM87" s="209"/>
      <c r="AN87" s="209"/>
      <c r="AO87" s="209"/>
      <c r="AP87" s="209"/>
      <c r="AQ87" s="208"/>
      <c r="AR87" s="210"/>
      <c r="AS87" s="209"/>
      <c r="AT87" s="208"/>
      <c r="AU87" s="550">
        <f t="shared" si="7"/>
        <v>0</v>
      </c>
      <c r="AV87" s="551"/>
      <c r="AW87" s="539">
        <f t="shared" si="8"/>
        <v>0</v>
      </c>
      <c r="AX87" s="540"/>
      <c r="AY87" s="541"/>
      <c r="AZ87" s="542"/>
      <c r="BA87" s="542"/>
      <c r="BB87" s="542"/>
      <c r="BC87" s="542"/>
      <c r="BD87" s="543"/>
    </row>
    <row r="88" spans="2:56" ht="40" customHeight="1">
      <c r="B88" s="211">
        <f t="shared" si="9"/>
        <v>75</v>
      </c>
      <c r="C88" s="535"/>
      <c r="D88" s="536"/>
      <c r="E88" s="537"/>
      <c r="F88" s="538"/>
      <c r="G88" s="544"/>
      <c r="H88" s="545"/>
      <c r="I88" s="545"/>
      <c r="J88" s="545"/>
      <c r="K88" s="546"/>
      <c r="L88" s="547"/>
      <c r="M88" s="548"/>
      <c r="N88" s="548"/>
      <c r="O88" s="549"/>
      <c r="P88" s="210"/>
      <c r="Q88" s="209"/>
      <c r="R88" s="209"/>
      <c r="S88" s="209"/>
      <c r="T88" s="209"/>
      <c r="U88" s="209"/>
      <c r="V88" s="208"/>
      <c r="W88" s="210"/>
      <c r="X88" s="209"/>
      <c r="Y88" s="209"/>
      <c r="Z88" s="209"/>
      <c r="AA88" s="209"/>
      <c r="AB88" s="209"/>
      <c r="AC88" s="208"/>
      <c r="AD88" s="210"/>
      <c r="AE88" s="209"/>
      <c r="AF88" s="209"/>
      <c r="AG88" s="209"/>
      <c r="AH88" s="209"/>
      <c r="AI88" s="209"/>
      <c r="AJ88" s="208"/>
      <c r="AK88" s="210"/>
      <c r="AL88" s="209"/>
      <c r="AM88" s="209"/>
      <c r="AN88" s="209"/>
      <c r="AO88" s="209"/>
      <c r="AP88" s="209"/>
      <c r="AQ88" s="208"/>
      <c r="AR88" s="210"/>
      <c r="AS88" s="209"/>
      <c r="AT88" s="208"/>
      <c r="AU88" s="550">
        <f t="shared" si="7"/>
        <v>0</v>
      </c>
      <c r="AV88" s="551"/>
      <c r="AW88" s="539">
        <f t="shared" si="8"/>
        <v>0</v>
      </c>
      <c r="AX88" s="540"/>
      <c r="AY88" s="541"/>
      <c r="AZ88" s="542"/>
      <c r="BA88" s="542"/>
      <c r="BB88" s="542"/>
      <c r="BC88" s="542"/>
      <c r="BD88" s="543"/>
    </row>
    <row r="89" spans="2:56" ht="40" customHeight="1">
      <c r="B89" s="211">
        <f t="shared" si="9"/>
        <v>76</v>
      </c>
      <c r="C89" s="535"/>
      <c r="D89" s="536"/>
      <c r="E89" s="537"/>
      <c r="F89" s="538"/>
      <c r="G89" s="544"/>
      <c r="H89" s="545"/>
      <c r="I89" s="545"/>
      <c r="J89" s="545"/>
      <c r="K89" s="546"/>
      <c r="L89" s="547"/>
      <c r="M89" s="548"/>
      <c r="N89" s="548"/>
      <c r="O89" s="549"/>
      <c r="P89" s="210"/>
      <c r="Q89" s="209"/>
      <c r="R89" s="209"/>
      <c r="S89" s="209"/>
      <c r="T89" s="209"/>
      <c r="U89" s="209"/>
      <c r="V89" s="208"/>
      <c r="W89" s="210"/>
      <c r="X89" s="209"/>
      <c r="Y89" s="209"/>
      <c r="Z89" s="209"/>
      <c r="AA89" s="209"/>
      <c r="AB89" s="209"/>
      <c r="AC89" s="208"/>
      <c r="AD89" s="210"/>
      <c r="AE89" s="209"/>
      <c r="AF89" s="209"/>
      <c r="AG89" s="209"/>
      <c r="AH89" s="209"/>
      <c r="AI89" s="209"/>
      <c r="AJ89" s="208"/>
      <c r="AK89" s="210"/>
      <c r="AL89" s="209"/>
      <c r="AM89" s="209"/>
      <c r="AN89" s="209"/>
      <c r="AO89" s="209"/>
      <c r="AP89" s="209"/>
      <c r="AQ89" s="208"/>
      <c r="AR89" s="210"/>
      <c r="AS89" s="209"/>
      <c r="AT89" s="208"/>
      <c r="AU89" s="550">
        <f t="shared" si="7"/>
        <v>0</v>
      </c>
      <c r="AV89" s="551"/>
      <c r="AW89" s="539">
        <f t="shared" si="8"/>
        <v>0</v>
      </c>
      <c r="AX89" s="540"/>
      <c r="AY89" s="541"/>
      <c r="AZ89" s="542"/>
      <c r="BA89" s="542"/>
      <c r="BB89" s="542"/>
      <c r="BC89" s="542"/>
      <c r="BD89" s="543"/>
    </row>
    <row r="90" spans="2:56" ht="40" customHeight="1">
      <c r="B90" s="211">
        <f t="shared" si="9"/>
        <v>77</v>
      </c>
      <c r="C90" s="535"/>
      <c r="D90" s="536"/>
      <c r="E90" s="537"/>
      <c r="F90" s="538"/>
      <c r="G90" s="544"/>
      <c r="H90" s="545"/>
      <c r="I90" s="545"/>
      <c r="J90" s="545"/>
      <c r="K90" s="546"/>
      <c r="L90" s="547"/>
      <c r="M90" s="548"/>
      <c r="N90" s="548"/>
      <c r="O90" s="549"/>
      <c r="P90" s="210"/>
      <c r="Q90" s="209"/>
      <c r="R90" s="209"/>
      <c r="S90" s="209"/>
      <c r="T90" s="209"/>
      <c r="U90" s="209"/>
      <c r="V90" s="208"/>
      <c r="W90" s="210"/>
      <c r="X90" s="209"/>
      <c r="Y90" s="209"/>
      <c r="Z90" s="209"/>
      <c r="AA90" s="209"/>
      <c r="AB90" s="209"/>
      <c r="AC90" s="208"/>
      <c r="AD90" s="210"/>
      <c r="AE90" s="209"/>
      <c r="AF90" s="209"/>
      <c r="AG90" s="209"/>
      <c r="AH90" s="209"/>
      <c r="AI90" s="209"/>
      <c r="AJ90" s="208"/>
      <c r="AK90" s="210"/>
      <c r="AL90" s="209"/>
      <c r="AM90" s="209"/>
      <c r="AN90" s="209"/>
      <c r="AO90" s="209"/>
      <c r="AP90" s="209"/>
      <c r="AQ90" s="208"/>
      <c r="AR90" s="210"/>
      <c r="AS90" s="209"/>
      <c r="AT90" s="208"/>
      <c r="AU90" s="550">
        <f t="shared" si="7"/>
        <v>0</v>
      </c>
      <c r="AV90" s="551"/>
      <c r="AW90" s="539">
        <f t="shared" si="8"/>
        <v>0</v>
      </c>
      <c r="AX90" s="540"/>
      <c r="AY90" s="541"/>
      <c r="AZ90" s="542"/>
      <c r="BA90" s="542"/>
      <c r="BB90" s="542"/>
      <c r="BC90" s="542"/>
      <c r="BD90" s="543"/>
    </row>
    <row r="91" spans="2:56" ht="40" customHeight="1">
      <c r="B91" s="211">
        <f t="shared" si="9"/>
        <v>78</v>
      </c>
      <c r="C91" s="535"/>
      <c r="D91" s="536"/>
      <c r="E91" s="537"/>
      <c r="F91" s="538"/>
      <c r="G91" s="544"/>
      <c r="H91" s="545"/>
      <c r="I91" s="545"/>
      <c r="J91" s="545"/>
      <c r="K91" s="546"/>
      <c r="L91" s="547"/>
      <c r="M91" s="548"/>
      <c r="N91" s="548"/>
      <c r="O91" s="549"/>
      <c r="P91" s="210"/>
      <c r="Q91" s="209"/>
      <c r="R91" s="209"/>
      <c r="S91" s="209"/>
      <c r="T91" s="209"/>
      <c r="U91" s="209"/>
      <c r="V91" s="208"/>
      <c r="W91" s="210"/>
      <c r="X91" s="209"/>
      <c r="Y91" s="209"/>
      <c r="Z91" s="209"/>
      <c r="AA91" s="209"/>
      <c r="AB91" s="209"/>
      <c r="AC91" s="208"/>
      <c r="AD91" s="210"/>
      <c r="AE91" s="209"/>
      <c r="AF91" s="209"/>
      <c r="AG91" s="209"/>
      <c r="AH91" s="209"/>
      <c r="AI91" s="209"/>
      <c r="AJ91" s="208"/>
      <c r="AK91" s="210"/>
      <c r="AL91" s="209"/>
      <c r="AM91" s="209"/>
      <c r="AN91" s="209"/>
      <c r="AO91" s="209"/>
      <c r="AP91" s="209"/>
      <c r="AQ91" s="208"/>
      <c r="AR91" s="210"/>
      <c r="AS91" s="209"/>
      <c r="AT91" s="208"/>
      <c r="AU91" s="550">
        <f t="shared" si="7"/>
        <v>0</v>
      </c>
      <c r="AV91" s="551"/>
      <c r="AW91" s="539">
        <f t="shared" si="8"/>
        <v>0</v>
      </c>
      <c r="AX91" s="540"/>
      <c r="AY91" s="541"/>
      <c r="AZ91" s="542"/>
      <c r="BA91" s="542"/>
      <c r="BB91" s="542"/>
      <c r="BC91" s="542"/>
      <c r="BD91" s="543"/>
    </row>
    <row r="92" spans="2:56" ht="40" customHeight="1">
      <c r="B92" s="211">
        <f t="shared" si="9"/>
        <v>79</v>
      </c>
      <c r="C92" s="535"/>
      <c r="D92" s="536"/>
      <c r="E92" s="537"/>
      <c r="F92" s="538"/>
      <c r="G92" s="544"/>
      <c r="H92" s="545"/>
      <c r="I92" s="545"/>
      <c r="J92" s="545"/>
      <c r="K92" s="546"/>
      <c r="L92" s="547"/>
      <c r="M92" s="548"/>
      <c r="N92" s="548"/>
      <c r="O92" s="549"/>
      <c r="P92" s="210"/>
      <c r="Q92" s="209"/>
      <c r="R92" s="209"/>
      <c r="S92" s="209"/>
      <c r="T92" s="209"/>
      <c r="U92" s="209"/>
      <c r="V92" s="208"/>
      <c r="W92" s="210"/>
      <c r="X92" s="209"/>
      <c r="Y92" s="209"/>
      <c r="Z92" s="209"/>
      <c r="AA92" s="209"/>
      <c r="AB92" s="209"/>
      <c r="AC92" s="208"/>
      <c r="AD92" s="210"/>
      <c r="AE92" s="209"/>
      <c r="AF92" s="209"/>
      <c r="AG92" s="209"/>
      <c r="AH92" s="209"/>
      <c r="AI92" s="209"/>
      <c r="AJ92" s="208"/>
      <c r="AK92" s="210"/>
      <c r="AL92" s="209"/>
      <c r="AM92" s="209"/>
      <c r="AN92" s="209"/>
      <c r="AO92" s="209"/>
      <c r="AP92" s="209"/>
      <c r="AQ92" s="208"/>
      <c r="AR92" s="210"/>
      <c r="AS92" s="209"/>
      <c r="AT92" s="208"/>
      <c r="AU92" s="550">
        <f t="shared" si="7"/>
        <v>0</v>
      </c>
      <c r="AV92" s="551"/>
      <c r="AW92" s="539">
        <f t="shared" si="8"/>
        <v>0</v>
      </c>
      <c r="AX92" s="540"/>
      <c r="AY92" s="541"/>
      <c r="AZ92" s="542"/>
      <c r="BA92" s="542"/>
      <c r="BB92" s="542"/>
      <c r="BC92" s="542"/>
      <c r="BD92" s="543"/>
    </row>
    <row r="93" spans="2:56" ht="40" customHeight="1">
      <c r="B93" s="211">
        <f t="shared" si="9"/>
        <v>80</v>
      </c>
      <c r="C93" s="535"/>
      <c r="D93" s="536"/>
      <c r="E93" s="537"/>
      <c r="F93" s="538"/>
      <c r="G93" s="544"/>
      <c r="H93" s="545"/>
      <c r="I93" s="545"/>
      <c r="J93" s="545"/>
      <c r="K93" s="546"/>
      <c r="L93" s="547"/>
      <c r="M93" s="548"/>
      <c r="N93" s="548"/>
      <c r="O93" s="549"/>
      <c r="P93" s="210"/>
      <c r="Q93" s="209"/>
      <c r="R93" s="209"/>
      <c r="S93" s="209"/>
      <c r="T93" s="209"/>
      <c r="U93" s="209"/>
      <c r="V93" s="208"/>
      <c r="W93" s="210"/>
      <c r="X93" s="209"/>
      <c r="Y93" s="209"/>
      <c r="Z93" s="209"/>
      <c r="AA93" s="209"/>
      <c r="AB93" s="209"/>
      <c r="AC93" s="208"/>
      <c r="AD93" s="210"/>
      <c r="AE93" s="209"/>
      <c r="AF93" s="209"/>
      <c r="AG93" s="209"/>
      <c r="AH93" s="209"/>
      <c r="AI93" s="209"/>
      <c r="AJ93" s="208"/>
      <c r="AK93" s="210"/>
      <c r="AL93" s="209"/>
      <c r="AM93" s="209"/>
      <c r="AN93" s="209"/>
      <c r="AO93" s="209"/>
      <c r="AP93" s="209"/>
      <c r="AQ93" s="208"/>
      <c r="AR93" s="210"/>
      <c r="AS93" s="209"/>
      <c r="AT93" s="208"/>
      <c r="AU93" s="550">
        <f t="shared" si="7"/>
        <v>0</v>
      </c>
      <c r="AV93" s="551"/>
      <c r="AW93" s="539">
        <f t="shared" si="8"/>
        <v>0</v>
      </c>
      <c r="AX93" s="540"/>
      <c r="AY93" s="541"/>
      <c r="AZ93" s="542"/>
      <c r="BA93" s="542"/>
      <c r="BB93" s="542"/>
      <c r="BC93" s="542"/>
      <c r="BD93" s="543"/>
    </row>
    <row r="94" spans="2:56" ht="40" customHeight="1">
      <c r="B94" s="211">
        <f t="shared" si="9"/>
        <v>81</v>
      </c>
      <c r="C94" s="535"/>
      <c r="D94" s="536"/>
      <c r="E94" s="537"/>
      <c r="F94" s="538"/>
      <c r="G94" s="544"/>
      <c r="H94" s="545"/>
      <c r="I94" s="545"/>
      <c r="J94" s="545"/>
      <c r="K94" s="546"/>
      <c r="L94" s="547"/>
      <c r="M94" s="548"/>
      <c r="N94" s="548"/>
      <c r="O94" s="549"/>
      <c r="P94" s="210"/>
      <c r="Q94" s="209"/>
      <c r="R94" s="209"/>
      <c r="S94" s="209"/>
      <c r="T94" s="209"/>
      <c r="U94" s="209"/>
      <c r="V94" s="208"/>
      <c r="W94" s="210"/>
      <c r="X94" s="209"/>
      <c r="Y94" s="209"/>
      <c r="Z94" s="209"/>
      <c r="AA94" s="209"/>
      <c r="AB94" s="209"/>
      <c r="AC94" s="208"/>
      <c r="AD94" s="210"/>
      <c r="AE94" s="209"/>
      <c r="AF94" s="209"/>
      <c r="AG94" s="209"/>
      <c r="AH94" s="209"/>
      <c r="AI94" s="209"/>
      <c r="AJ94" s="208"/>
      <c r="AK94" s="210"/>
      <c r="AL94" s="209"/>
      <c r="AM94" s="209"/>
      <c r="AN94" s="209"/>
      <c r="AO94" s="209"/>
      <c r="AP94" s="209"/>
      <c r="AQ94" s="208"/>
      <c r="AR94" s="210"/>
      <c r="AS94" s="209"/>
      <c r="AT94" s="208"/>
      <c r="AU94" s="550">
        <f t="shared" si="7"/>
        <v>0</v>
      </c>
      <c r="AV94" s="551"/>
      <c r="AW94" s="539">
        <f t="shared" si="8"/>
        <v>0</v>
      </c>
      <c r="AX94" s="540"/>
      <c r="AY94" s="541"/>
      <c r="AZ94" s="542"/>
      <c r="BA94" s="542"/>
      <c r="BB94" s="542"/>
      <c r="BC94" s="542"/>
      <c r="BD94" s="543"/>
    </row>
    <row r="95" spans="2:56" ht="40" customHeight="1">
      <c r="B95" s="211">
        <f t="shared" si="9"/>
        <v>82</v>
      </c>
      <c r="C95" s="535"/>
      <c r="D95" s="536"/>
      <c r="E95" s="537"/>
      <c r="F95" s="538"/>
      <c r="G95" s="544"/>
      <c r="H95" s="545"/>
      <c r="I95" s="545"/>
      <c r="J95" s="545"/>
      <c r="K95" s="546"/>
      <c r="L95" s="547"/>
      <c r="M95" s="548"/>
      <c r="N95" s="548"/>
      <c r="O95" s="549"/>
      <c r="P95" s="210"/>
      <c r="Q95" s="209"/>
      <c r="R95" s="209"/>
      <c r="S95" s="209"/>
      <c r="T95" s="209"/>
      <c r="U95" s="209"/>
      <c r="V95" s="208"/>
      <c r="W95" s="210"/>
      <c r="X95" s="209"/>
      <c r="Y95" s="209"/>
      <c r="Z95" s="209"/>
      <c r="AA95" s="209"/>
      <c r="AB95" s="209"/>
      <c r="AC95" s="208"/>
      <c r="AD95" s="210"/>
      <c r="AE95" s="209"/>
      <c r="AF95" s="209"/>
      <c r="AG95" s="209"/>
      <c r="AH95" s="209"/>
      <c r="AI95" s="209"/>
      <c r="AJ95" s="208"/>
      <c r="AK95" s="210"/>
      <c r="AL95" s="209"/>
      <c r="AM95" s="209"/>
      <c r="AN95" s="209"/>
      <c r="AO95" s="209"/>
      <c r="AP95" s="209"/>
      <c r="AQ95" s="208"/>
      <c r="AR95" s="210"/>
      <c r="AS95" s="209"/>
      <c r="AT95" s="208"/>
      <c r="AU95" s="550">
        <f t="shared" si="7"/>
        <v>0</v>
      </c>
      <c r="AV95" s="551"/>
      <c r="AW95" s="539">
        <f t="shared" si="8"/>
        <v>0</v>
      </c>
      <c r="AX95" s="540"/>
      <c r="AY95" s="541"/>
      <c r="AZ95" s="542"/>
      <c r="BA95" s="542"/>
      <c r="BB95" s="542"/>
      <c r="BC95" s="542"/>
      <c r="BD95" s="543"/>
    </row>
    <row r="96" spans="2:56" ht="40" customHeight="1">
      <c r="B96" s="211">
        <f t="shared" si="9"/>
        <v>83</v>
      </c>
      <c r="C96" s="535"/>
      <c r="D96" s="536"/>
      <c r="E96" s="537"/>
      <c r="F96" s="538"/>
      <c r="G96" s="544"/>
      <c r="H96" s="545"/>
      <c r="I96" s="545"/>
      <c r="J96" s="545"/>
      <c r="K96" s="546"/>
      <c r="L96" s="547"/>
      <c r="M96" s="548"/>
      <c r="N96" s="548"/>
      <c r="O96" s="549"/>
      <c r="P96" s="210"/>
      <c r="Q96" s="209"/>
      <c r="R96" s="209"/>
      <c r="S96" s="209"/>
      <c r="T96" s="209"/>
      <c r="U96" s="209"/>
      <c r="V96" s="208"/>
      <c r="W96" s="210"/>
      <c r="X96" s="209"/>
      <c r="Y96" s="209"/>
      <c r="Z96" s="209"/>
      <c r="AA96" s="209"/>
      <c r="AB96" s="209"/>
      <c r="AC96" s="208"/>
      <c r="AD96" s="210"/>
      <c r="AE96" s="209"/>
      <c r="AF96" s="209"/>
      <c r="AG96" s="209"/>
      <c r="AH96" s="209"/>
      <c r="AI96" s="209"/>
      <c r="AJ96" s="208"/>
      <c r="AK96" s="210"/>
      <c r="AL96" s="209"/>
      <c r="AM96" s="209"/>
      <c r="AN96" s="209"/>
      <c r="AO96" s="209"/>
      <c r="AP96" s="209"/>
      <c r="AQ96" s="208"/>
      <c r="AR96" s="210"/>
      <c r="AS96" s="209"/>
      <c r="AT96" s="208"/>
      <c r="AU96" s="550">
        <f t="shared" si="7"/>
        <v>0</v>
      </c>
      <c r="AV96" s="551"/>
      <c r="AW96" s="539">
        <f t="shared" si="8"/>
        <v>0</v>
      </c>
      <c r="AX96" s="540"/>
      <c r="AY96" s="541"/>
      <c r="AZ96" s="542"/>
      <c r="BA96" s="542"/>
      <c r="BB96" s="542"/>
      <c r="BC96" s="542"/>
      <c r="BD96" s="543"/>
    </row>
    <row r="97" spans="2:56" ht="40" customHeight="1">
      <c r="B97" s="211">
        <f t="shared" si="9"/>
        <v>84</v>
      </c>
      <c r="C97" s="535"/>
      <c r="D97" s="536"/>
      <c r="E97" s="537"/>
      <c r="F97" s="538"/>
      <c r="G97" s="544"/>
      <c r="H97" s="545"/>
      <c r="I97" s="545"/>
      <c r="J97" s="545"/>
      <c r="K97" s="546"/>
      <c r="L97" s="547"/>
      <c r="M97" s="548"/>
      <c r="N97" s="548"/>
      <c r="O97" s="549"/>
      <c r="P97" s="234"/>
      <c r="Q97" s="233"/>
      <c r="R97" s="233"/>
      <c r="S97" s="233"/>
      <c r="T97" s="233"/>
      <c r="U97" s="233"/>
      <c r="V97" s="232"/>
      <c r="W97" s="234"/>
      <c r="X97" s="233"/>
      <c r="Y97" s="233"/>
      <c r="Z97" s="233"/>
      <c r="AA97" s="233"/>
      <c r="AB97" s="233"/>
      <c r="AC97" s="232"/>
      <c r="AD97" s="234"/>
      <c r="AE97" s="233"/>
      <c r="AF97" s="233"/>
      <c r="AG97" s="233"/>
      <c r="AH97" s="233"/>
      <c r="AI97" s="233"/>
      <c r="AJ97" s="232"/>
      <c r="AK97" s="234"/>
      <c r="AL97" s="233"/>
      <c r="AM97" s="233"/>
      <c r="AN97" s="233"/>
      <c r="AO97" s="233"/>
      <c r="AP97" s="233"/>
      <c r="AQ97" s="232"/>
      <c r="AR97" s="234"/>
      <c r="AS97" s="233"/>
      <c r="AT97" s="232"/>
      <c r="AU97" s="550">
        <f t="shared" si="7"/>
        <v>0</v>
      </c>
      <c r="AV97" s="551"/>
      <c r="AW97" s="539">
        <f t="shared" si="8"/>
        <v>0</v>
      </c>
      <c r="AX97" s="540"/>
      <c r="AY97" s="541"/>
      <c r="AZ97" s="542"/>
      <c r="BA97" s="542"/>
      <c r="BB97" s="542"/>
      <c r="BC97" s="542"/>
      <c r="BD97" s="543"/>
    </row>
    <row r="98" spans="2:56" ht="40" customHeight="1">
      <c r="B98" s="211">
        <f t="shared" si="9"/>
        <v>85</v>
      </c>
      <c r="C98" s="535"/>
      <c r="D98" s="536"/>
      <c r="E98" s="537"/>
      <c r="F98" s="538"/>
      <c r="G98" s="544"/>
      <c r="H98" s="545"/>
      <c r="I98" s="545"/>
      <c r="J98" s="545"/>
      <c r="K98" s="546"/>
      <c r="L98" s="547"/>
      <c r="M98" s="548"/>
      <c r="N98" s="548"/>
      <c r="O98" s="549"/>
      <c r="P98" s="210"/>
      <c r="Q98" s="209"/>
      <c r="R98" s="209"/>
      <c r="S98" s="209"/>
      <c r="T98" s="209"/>
      <c r="U98" s="209"/>
      <c r="V98" s="208"/>
      <c r="W98" s="210"/>
      <c r="X98" s="209"/>
      <c r="Y98" s="209"/>
      <c r="Z98" s="209"/>
      <c r="AA98" s="209"/>
      <c r="AB98" s="209"/>
      <c r="AC98" s="208"/>
      <c r="AD98" s="210"/>
      <c r="AE98" s="209"/>
      <c r="AF98" s="209"/>
      <c r="AG98" s="209"/>
      <c r="AH98" s="209"/>
      <c r="AI98" s="209"/>
      <c r="AJ98" s="208"/>
      <c r="AK98" s="210"/>
      <c r="AL98" s="209"/>
      <c r="AM98" s="209"/>
      <c r="AN98" s="209"/>
      <c r="AO98" s="209"/>
      <c r="AP98" s="209"/>
      <c r="AQ98" s="208"/>
      <c r="AR98" s="210"/>
      <c r="AS98" s="209"/>
      <c r="AT98" s="208"/>
      <c r="AU98" s="550">
        <f t="shared" si="7"/>
        <v>0</v>
      </c>
      <c r="AV98" s="551"/>
      <c r="AW98" s="539">
        <f t="shared" si="8"/>
        <v>0</v>
      </c>
      <c r="AX98" s="540"/>
      <c r="AY98" s="541"/>
      <c r="AZ98" s="542"/>
      <c r="BA98" s="542"/>
      <c r="BB98" s="542"/>
      <c r="BC98" s="542"/>
      <c r="BD98" s="543"/>
    </row>
    <row r="99" spans="2:56" ht="40" customHeight="1">
      <c r="B99" s="211">
        <f t="shared" si="9"/>
        <v>86</v>
      </c>
      <c r="C99" s="535"/>
      <c r="D99" s="536"/>
      <c r="E99" s="537"/>
      <c r="F99" s="538"/>
      <c r="G99" s="544"/>
      <c r="H99" s="545"/>
      <c r="I99" s="545"/>
      <c r="J99" s="545"/>
      <c r="K99" s="546"/>
      <c r="L99" s="547"/>
      <c r="M99" s="548"/>
      <c r="N99" s="548"/>
      <c r="O99" s="549"/>
      <c r="P99" s="210"/>
      <c r="Q99" s="209"/>
      <c r="R99" s="209"/>
      <c r="S99" s="209"/>
      <c r="T99" s="209"/>
      <c r="U99" s="209"/>
      <c r="V99" s="208"/>
      <c r="W99" s="210"/>
      <c r="X99" s="209"/>
      <c r="Y99" s="209"/>
      <c r="Z99" s="209"/>
      <c r="AA99" s="209"/>
      <c r="AB99" s="209"/>
      <c r="AC99" s="208"/>
      <c r="AD99" s="210"/>
      <c r="AE99" s="209"/>
      <c r="AF99" s="209"/>
      <c r="AG99" s="209"/>
      <c r="AH99" s="209"/>
      <c r="AI99" s="209"/>
      <c r="AJ99" s="208"/>
      <c r="AK99" s="210"/>
      <c r="AL99" s="209"/>
      <c r="AM99" s="209"/>
      <c r="AN99" s="209"/>
      <c r="AO99" s="209"/>
      <c r="AP99" s="209"/>
      <c r="AQ99" s="208"/>
      <c r="AR99" s="210"/>
      <c r="AS99" s="209"/>
      <c r="AT99" s="208"/>
      <c r="AU99" s="550">
        <f t="shared" si="7"/>
        <v>0</v>
      </c>
      <c r="AV99" s="551"/>
      <c r="AW99" s="539">
        <f t="shared" si="8"/>
        <v>0</v>
      </c>
      <c r="AX99" s="540"/>
      <c r="AY99" s="541"/>
      <c r="AZ99" s="542"/>
      <c r="BA99" s="542"/>
      <c r="BB99" s="542"/>
      <c r="BC99" s="542"/>
      <c r="BD99" s="543"/>
    </row>
    <row r="100" spans="2:56" ht="40" customHeight="1">
      <c r="B100" s="211">
        <f t="shared" si="9"/>
        <v>87</v>
      </c>
      <c r="C100" s="535"/>
      <c r="D100" s="536"/>
      <c r="E100" s="537"/>
      <c r="F100" s="538"/>
      <c r="G100" s="544"/>
      <c r="H100" s="545"/>
      <c r="I100" s="545"/>
      <c r="J100" s="545"/>
      <c r="K100" s="546"/>
      <c r="L100" s="547"/>
      <c r="M100" s="548"/>
      <c r="N100" s="548"/>
      <c r="O100" s="549"/>
      <c r="P100" s="210"/>
      <c r="Q100" s="209"/>
      <c r="R100" s="209"/>
      <c r="S100" s="209"/>
      <c r="T100" s="209"/>
      <c r="U100" s="209"/>
      <c r="V100" s="208"/>
      <c r="W100" s="210"/>
      <c r="X100" s="209"/>
      <c r="Y100" s="209"/>
      <c r="Z100" s="209"/>
      <c r="AA100" s="209"/>
      <c r="AB100" s="209"/>
      <c r="AC100" s="208"/>
      <c r="AD100" s="210"/>
      <c r="AE100" s="209"/>
      <c r="AF100" s="209"/>
      <c r="AG100" s="209"/>
      <c r="AH100" s="209"/>
      <c r="AI100" s="209"/>
      <c r="AJ100" s="208"/>
      <c r="AK100" s="210"/>
      <c r="AL100" s="209"/>
      <c r="AM100" s="209"/>
      <c r="AN100" s="209"/>
      <c r="AO100" s="209"/>
      <c r="AP100" s="209"/>
      <c r="AQ100" s="208"/>
      <c r="AR100" s="210"/>
      <c r="AS100" s="209"/>
      <c r="AT100" s="208"/>
      <c r="AU100" s="550">
        <f t="shared" si="7"/>
        <v>0</v>
      </c>
      <c r="AV100" s="551"/>
      <c r="AW100" s="539">
        <f t="shared" si="8"/>
        <v>0</v>
      </c>
      <c r="AX100" s="540"/>
      <c r="AY100" s="541"/>
      <c r="AZ100" s="542"/>
      <c r="BA100" s="542"/>
      <c r="BB100" s="542"/>
      <c r="BC100" s="542"/>
      <c r="BD100" s="543"/>
    </row>
    <row r="101" spans="2:56" ht="40" customHeight="1">
      <c r="B101" s="211">
        <f t="shared" si="9"/>
        <v>88</v>
      </c>
      <c r="C101" s="535"/>
      <c r="D101" s="536"/>
      <c r="E101" s="537"/>
      <c r="F101" s="538"/>
      <c r="G101" s="544"/>
      <c r="H101" s="545"/>
      <c r="I101" s="545"/>
      <c r="J101" s="545"/>
      <c r="K101" s="546"/>
      <c r="L101" s="547"/>
      <c r="M101" s="548"/>
      <c r="N101" s="548"/>
      <c r="O101" s="549"/>
      <c r="P101" s="210"/>
      <c r="Q101" s="209"/>
      <c r="R101" s="209"/>
      <c r="S101" s="209"/>
      <c r="T101" s="209"/>
      <c r="U101" s="209"/>
      <c r="V101" s="208"/>
      <c r="W101" s="210"/>
      <c r="X101" s="209"/>
      <c r="Y101" s="209"/>
      <c r="Z101" s="209"/>
      <c r="AA101" s="209"/>
      <c r="AB101" s="209"/>
      <c r="AC101" s="208"/>
      <c r="AD101" s="210"/>
      <c r="AE101" s="209"/>
      <c r="AF101" s="209"/>
      <c r="AG101" s="209"/>
      <c r="AH101" s="209"/>
      <c r="AI101" s="209"/>
      <c r="AJ101" s="208"/>
      <c r="AK101" s="210"/>
      <c r="AL101" s="209"/>
      <c r="AM101" s="209"/>
      <c r="AN101" s="209"/>
      <c r="AO101" s="209"/>
      <c r="AP101" s="209"/>
      <c r="AQ101" s="208"/>
      <c r="AR101" s="210"/>
      <c r="AS101" s="209"/>
      <c r="AT101" s="208"/>
      <c r="AU101" s="550">
        <f t="shared" si="7"/>
        <v>0</v>
      </c>
      <c r="AV101" s="551"/>
      <c r="AW101" s="539">
        <f t="shared" si="8"/>
        <v>0</v>
      </c>
      <c r="AX101" s="540"/>
      <c r="AY101" s="541"/>
      <c r="AZ101" s="542"/>
      <c r="BA101" s="542"/>
      <c r="BB101" s="542"/>
      <c r="BC101" s="542"/>
      <c r="BD101" s="543"/>
    </row>
    <row r="102" spans="2:56" ht="40" customHeight="1">
      <c r="B102" s="211">
        <f t="shared" si="9"/>
        <v>89</v>
      </c>
      <c r="C102" s="535"/>
      <c r="D102" s="536"/>
      <c r="E102" s="537"/>
      <c r="F102" s="538"/>
      <c r="G102" s="544"/>
      <c r="H102" s="545"/>
      <c r="I102" s="545"/>
      <c r="J102" s="545"/>
      <c r="K102" s="546"/>
      <c r="L102" s="547"/>
      <c r="M102" s="548"/>
      <c r="N102" s="548"/>
      <c r="O102" s="549"/>
      <c r="P102" s="210"/>
      <c r="Q102" s="209"/>
      <c r="R102" s="209"/>
      <c r="S102" s="209"/>
      <c r="T102" s="209"/>
      <c r="U102" s="209"/>
      <c r="V102" s="208"/>
      <c r="W102" s="210"/>
      <c r="X102" s="209"/>
      <c r="Y102" s="209"/>
      <c r="Z102" s="209"/>
      <c r="AA102" s="209"/>
      <c r="AB102" s="209"/>
      <c r="AC102" s="208"/>
      <c r="AD102" s="210"/>
      <c r="AE102" s="209"/>
      <c r="AF102" s="209"/>
      <c r="AG102" s="209"/>
      <c r="AH102" s="209"/>
      <c r="AI102" s="209"/>
      <c r="AJ102" s="208"/>
      <c r="AK102" s="210"/>
      <c r="AL102" s="209"/>
      <c r="AM102" s="209"/>
      <c r="AN102" s="209"/>
      <c r="AO102" s="209"/>
      <c r="AP102" s="209"/>
      <c r="AQ102" s="208"/>
      <c r="AR102" s="210"/>
      <c r="AS102" s="209"/>
      <c r="AT102" s="208"/>
      <c r="AU102" s="550">
        <f t="shared" si="7"/>
        <v>0</v>
      </c>
      <c r="AV102" s="551"/>
      <c r="AW102" s="539">
        <f t="shared" si="8"/>
        <v>0</v>
      </c>
      <c r="AX102" s="540"/>
      <c r="AY102" s="541"/>
      <c r="AZ102" s="542"/>
      <c r="BA102" s="542"/>
      <c r="BB102" s="542"/>
      <c r="BC102" s="542"/>
      <c r="BD102" s="543"/>
    </row>
    <row r="103" spans="2:56" ht="40" customHeight="1">
      <c r="B103" s="211">
        <f t="shared" si="9"/>
        <v>90</v>
      </c>
      <c r="C103" s="535"/>
      <c r="D103" s="536"/>
      <c r="E103" s="537"/>
      <c r="F103" s="538"/>
      <c r="G103" s="544"/>
      <c r="H103" s="545"/>
      <c r="I103" s="545"/>
      <c r="J103" s="545"/>
      <c r="K103" s="546"/>
      <c r="L103" s="547"/>
      <c r="M103" s="548"/>
      <c r="N103" s="548"/>
      <c r="O103" s="549"/>
      <c r="P103" s="210"/>
      <c r="Q103" s="209"/>
      <c r="R103" s="209"/>
      <c r="S103" s="209"/>
      <c r="T103" s="209"/>
      <c r="U103" s="209"/>
      <c r="V103" s="208"/>
      <c r="W103" s="210"/>
      <c r="X103" s="209"/>
      <c r="Y103" s="209"/>
      <c r="Z103" s="209"/>
      <c r="AA103" s="209"/>
      <c r="AB103" s="209"/>
      <c r="AC103" s="208"/>
      <c r="AD103" s="210"/>
      <c r="AE103" s="209"/>
      <c r="AF103" s="209"/>
      <c r="AG103" s="209"/>
      <c r="AH103" s="209"/>
      <c r="AI103" s="209"/>
      <c r="AJ103" s="208"/>
      <c r="AK103" s="210"/>
      <c r="AL103" s="209"/>
      <c r="AM103" s="209"/>
      <c r="AN103" s="209"/>
      <c r="AO103" s="209"/>
      <c r="AP103" s="209"/>
      <c r="AQ103" s="208"/>
      <c r="AR103" s="210"/>
      <c r="AS103" s="209"/>
      <c r="AT103" s="208"/>
      <c r="AU103" s="550">
        <f t="shared" si="7"/>
        <v>0</v>
      </c>
      <c r="AV103" s="551"/>
      <c r="AW103" s="539">
        <f t="shared" si="8"/>
        <v>0</v>
      </c>
      <c r="AX103" s="540"/>
      <c r="AY103" s="541"/>
      <c r="AZ103" s="542"/>
      <c r="BA103" s="542"/>
      <c r="BB103" s="542"/>
      <c r="BC103" s="542"/>
      <c r="BD103" s="543"/>
    </row>
    <row r="104" spans="2:56" ht="40" customHeight="1">
      <c r="B104" s="211">
        <f t="shared" si="9"/>
        <v>91</v>
      </c>
      <c r="C104" s="535"/>
      <c r="D104" s="536"/>
      <c r="E104" s="537"/>
      <c r="F104" s="538"/>
      <c r="G104" s="544"/>
      <c r="H104" s="545"/>
      <c r="I104" s="545"/>
      <c r="J104" s="545"/>
      <c r="K104" s="546"/>
      <c r="L104" s="547"/>
      <c r="M104" s="548"/>
      <c r="N104" s="548"/>
      <c r="O104" s="549"/>
      <c r="P104" s="210"/>
      <c r="Q104" s="209"/>
      <c r="R104" s="209"/>
      <c r="S104" s="209"/>
      <c r="T104" s="209"/>
      <c r="U104" s="209"/>
      <c r="V104" s="208"/>
      <c r="W104" s="210"/>
      <c r="X104" s="209"/>
      <c r="Y104" s="209"/>
      <c r="Z104" s="209"/>
      <c r="AA104" s="209"/>
      <c r="AB104" s="209"/>
      <c r="AC104" s="208"/>
      <c r="AD104" s="210"/>
      <c r="AE104" s="209"/>
      <c r="AF104" s="209"/>
      <c r="AG104" s="209"/>
      <c r="AH104" s="209"/>
      <c r="AI104" s="209"/>
      <c r="AJ104" s="208"/>
      <c r="AK104" s="210"/>
      <c r="AL104" s="209"/>
      <c r="AM104" s="209"/>
      <c r="AN104" s="209"/>
      <c r="AO104" s="209"/>
      <c r="AP104" s="209"/>
      <c r="AQ104" s="208"/>
      <c r="AR104" s="210"/>
      <c r="AS104" s="209"/>
      <c r="AT104" s="208"/>
      <c r="AU104" s="550">
        <f t="shared" si="7"/>
        <v>0</v>
      </c>
      <c r="AV104" s="551"/>
      <c r="AW104" s="539">
        <f t="shared" si="8"/>
        <v>0</v>
      </c>
      <c r="AX104" s="540"/>
      <c r="AY104" s="541"/>
      <c r="AZ104" s="542"/>
      <c r="BA104" s="542"/>
      <c r="BB104" s="542"/>
      <c r="BC104" s="542"/>
      <c r="BD104" s="543"/>
    </row>
    <row r="105" spans="2:56" ht="40" customHeight="1">
      <c r="B105" s="211">
        <f t="shared" si="9"/>
        <v>92</v>
      </c>
      <c r="C105" s="535"/>
      <c r="D105" s="536"/>
      <c r="E105" s="537"/>
      <c r="F105" s="538"/>
      <c r="G105" s="544"/>
      <c r="H105" s="545"/>
      <c r="I105" s="545"/>
      <c r="J105" s="545"/>
      <c r="K105" s="546"/>
      <c r="L105" s="547"/>
      <c r="M105" s="548"/>
      <c r="N105" s="548"/>
      <c r="O105" s="549"/>
      <c r="P105" s="210"/>
      <c r="Q105" s="209"/>
      <c r="R105" s="209"/>
      <c r="S105" s="209"/>
      <c r="T105" s="209"/>
      <c r="U105" s="209"/>
      <c r="V105" s="208"/>
      <c r="W105" s="210"/>
      <c r="X105" s="209"/>
      <c r="Y105" s="209"/>
      <c r="Z105" s="209"/>
      <c r="AA105" s="209"/>
      <c r="AB105" s="209"/>
      <c r="AC105" s="208"/>
      <c r="AD105" s="210"/>
      <c r="AE105" s="209"/>
      <c r="AF105" s="209"/>
      <c r="AG105" s="209"/>
      <c r="AH105" s="209"/>
      <c r="AI105" s="209"/>
      <c r="AJ105" s="208"/>
      <c r="AK105" s="210"/>
      <c r="AL105" s="209"/>
      <c r="AM105" s="209"/>
      <c r="AN105" s="209"/>
      <c r="AO105" s="209"/>
      <c r="AP105" s="209"/>
      <c r="AQ105" s="208"/>
      <c r="AR105" s="210"/>
      <c r="AS105" s="209"/>
      <c r="AT105" s="208"/>
      <c r="AU105" s="550">
        <f t="shared" si="7"/>
        <v>0</v>
      </c>
      <c r="AV105" s="551"/>
      <c r="AW105" s="539">
        <f t="shared" si="8"/>
        <v>0</v>
      </c>
      <c r="AX105" s="540"/>
      <c r="AY105" s="541"/>
      <c r="AZ105" s="542"/>
      <c r="BA105" s="542"/>
      <c r="BB105" s="542"/>
      <c r="BC105" s="542"/>
      <c r="BD105" s="543"/>
    </row>
    <row r="106" spans="2:56" ht="40" customHeight="1">
      <c r="B106" s="211">
        <f t="shared" si="9"/>
        <v>93</v>
      </c>
      <c r="C106" s="535"/>
      <c r="D106" s="536"/>
      <c r="E106" s="537"/>
      <c r="F106" s="538"/>
      <c r="G106" s="544"/>
      <c r="H106" s="545"/>
      <c r="I106" s="545"/>
      <c r="J106" s="545"/>
      <c r="K106" s="546"/>
      <c r="L106" s="547"/>
      <c r="M106" s="548"/>
      <c r="N106" s="548"/>
      <c r="O106" s="549"/>
      <c r="P106" s="210"/>
      <c r="Q106" s="209"/>
      <c r="R106" s="209"/>
      <c r="S106" s="209"/>
      <c r="T106" s="209"/>
      <c r="U106" s="209"/>
      <c r="V106" s="208"/>
      <c r="W106" s="210"/>
      <c r="X106" s="209"/>
      <c r="Y106" s="209"/>
      <c r="Z106" s="209"/>
      <c r="AA106" s="209"/>
      <c r="AB106" s="209"/>
      <c r="AC106" s="208"/>
      <c r="AD106" s="210"/>
      <c r="AE106" s="209"/>
      <c r="AF106" s="209"/>
      <c r="AG106" s="209"/>
      <c r="AH106" s="209"/>
      <c r="AI106" s="209"/>
      <c r="AJ106" s="208"/>
      <c r="AK106" s="210"/>
      <c r="AL106" s="209"/>
      <c r="AM106" s="209"/>
      <c r="AN106" s="209"/>
      <c r="AO106" s="209"/>
      <c r="AP106" s="209"/>
      <c r="AQ106" s="208"/>
      <c r="AR106" s="210"/>
      <c r="AS106" s="209"/>
      <c r="AT106" s="208"/>
      <c r="AU106" s="550">
        <f t="shared" si="7"/>
        <v>0</v>
      </c>
      <c r="AV106" s="551"/>
      <c r="AW106" s="539">
        <f t="shared" si="8"/>
        <v>0</v>
      </c>
      <c r="AX106" s="540"/>
      <c r="AY106" s="541"/>
      <c r="AZ106" s="542"/>
      <c r="BA106" s="542"/>
      <c r="BB106" s="542"/>
      <c r="BC106" s="542"/>
      <c r="BD106" s="543"/>
    </row>
    <row r="107" spans="2:56" ht="40" customHeight="1">
      <c r="B107" s="211">
        <f t="shared" si="9"/>
        <v>94</v>
      </c>
      <c r="C107" s="535"/>
      <c r="D107" s="536"/>
      <c r="E107" s="537"/>
      <c r="F107" s="538"/>
      <c r="G107" s="544"/>
      <c r="H107" s="545"/>
      <c r="I107" s="545"/>
      <c r="J107" s="545"/>
      <c r="K107" s="546"/>
      <c r="L107" s="547"/>
      <c r="M107" s="548"/>
      <c r="N107" s="548"/>
      <c r="O107" s="549"/>
      <c r="P107" s="210"/>
      <c r="Q107" s="209"/>
      <c r="R107" s="209"/>
      <c r="S107" s="209"/>
      <c r="T107" s="209"/>
      <c r="U107" s="209"/>
      <c r="V107" s="208"/>
      <c r="W107" s="210"/>
      <c r="X107" s="209"/>
      <c r="Y107" s="209"/>
      <c r="Z107" s="209"/>
      <c r="AA107" s="209"/>
      <c r="AB107" s="209"/>
      <c r="AC107" s="208"/>
      <c r="AD107" s="210"/>
      <c r="AE107" s="209"/>
      <c r="AF107" s="209"/>
      <c r="AG107" s="209"/>
      <c r="AH107" s="209"/>
      <c r="AI107" s="209"/>
      <c r="AJ107" s="208"/>
      <c r="AK107" s="210"/>
      <c r="AL107" s="209"/>
      <c r="AM107" s="209"/>
      <c r="AN107" s="209"/>
      <c r="AO107" s="209"/>
      <c r="AP107" s="209"/>
      <c r="AQ107" s="208"/>
      <c r="AR107" s="210"/>
      <c r="AS107" s="209"/>
      <c r="AT107" s="208"/>
      <c r="AU107" s="550">
        <f t="shared" si="7"/>
        <v>0</v>
      </c>
      <c r="AV107" s="551"/>
      <c r="AW107" s="539">
        <f t="shared" si="8"/>
        <v>0</v>
      </c>
      <c r="AX107" s="540"/>
      <c r="AY107" s="541"/>
      <c r="AZ107" s="542"/>
      <c r="BA107" s="542"/>
      <c r="BB107" s="542"/>
      <c r="BC107" s="542"/>
      <c r="BD107" s="543"/>
    </row>
    <row r="108" spans="2:56" ht="40" customHeight="1">
      <c r="B108" s="211">
        <f t="shared" si="9"/>
        <v>95</v>
      </c>
      <c r="C108" s="535"/>
      <c r="D108" s="536"/>
      <c r="E108" s="537"/>
      <c r="F108" s="538"/>
      <c r="G108" s="544"/>
      <c r="H108" s="545"/>
      <c r="I108" s="545"/>
      <c r="J108" s="545"/>
      <c r="K108" s="546"/>
      <c r="L108" s="547"/>
      <c r="M108" s="548"/>
      <c r="N108" s="548"/>
      <c r="O108" s="549"/>
      <c r="P108" s="210"/>
      <c r="Q108" s="209"/>
      <c r="R108" s="209"/>
      <c r="S108" s="209"/>
      <c r="T108" s="209"/>
      <c r="U108" s="209"/>
      <c r="V108" s="208"/>
      <c r="W108" s="210"/>
      <c r="X108" s="209"/>
      <c r="Y108" s="209"/>
      <c r="Z108" s="209"/>
      <c r="AA108" s="209"/>
      <c r="AB108" s="209"/>
      <c r="AC108" s="208"/>
      <c r="AD108" s="210"/>
      <c r="AE108" s="209"/>
      <c r="AF108" s="209"/>
      <c r="AG108" s="209"/>
      <c r="AH108" s="209"/>
      <c r="AI108" s="209"/>
      <c r="AJ108" s="208"/>
      <c r="AK108" s="210"/>
      <c r="AL108" s="209"/>
      <c r="AM108" s="209"/>
      <c r="AN108" s="209"/>
      <c r="AO108" s="209"/>
      <c r="AP108" s="209"/>
      <c r="AQ108" s="208"/>
      <c r="AR108" s="210"/>
      <c r="AS108" s="209"/>
      <c r="AT108" s="208"/>
      <c r="AU108" s="550">
        <f t="shared" si="7"/>
        <v>0</v>
      </c>
      <c r="AV108" s="551"/>
      <c r="AW108" s="539">
        <f t="shared" si="8"/>
        <v>0</v>
      </c>
      <c r="AX108" s="540"/>
      <c r="AY108" s="541"/>
      <c r="AZ108" s="542"/>
      <c r="BA108" s="542"/>
      <c r="BB108" s="542"/>
      <c r="BC108" s="542"/>
      <c r="BD108" s="543"/>
    </row>
    <row r="109" spans="2:56" ht="40" customHeight="1">
      <c r="B109" s="211">
        <f t="shared" si="9"/>
        <v>96</v>
      </c>
      <c r="C109" s="535"/>
      <c r="D109" s="536"/>
      <c r="E109" s="537"/>
      <c r="F109" s="538"/>
      <c r="G109" s="544"/>
      <c r="H109" s="545"/>
      <c r="I109" s="545"/>
      <c r="J109" s="545"/>
      <c r="K109" s="546"/>
      <c r="L109" s="547"/>
      <c r="M109" s="548"/>
      <c r="N109" s="548"/>
      <c r="O109" s="549"/>
      <c r="P109" s="210"/>
      <c r="Q109" s="209"/>
      <c r="R109" s="209"/>
      <c r="S109" s="209"/>
      <c r="T109" s="209"/>
      <c r="U109" s="209"/>
      <c r="V109" s="208"/>
      <c r="W109" s="210"/>
      <c r="X109" s="209"/>
      <c r="Y109" s="209"/>
      <c r="Z109" s="209"/>
      <c r="AA109" s="209"/>
      <c r="AB109" s="209"/>
      <c r="AC109" s="208"/>
      <c r="AD109" s="210"/>
      <c r="AE109" s="209"/>
      <c r="AF109" s="209"/>
      <c r="AG109" s="209"/>
      <c r="AH109" s="209"/>
      <c r="AI109" s="209"/>
      <c r="AJ109" s="208"/>
      <c r="AK109" s="210"/>
      <c r="AL109" s="209"/>
      <c r="AM109" s="209"/>
      <c r="AN109" s="209"/>
      <c r="AO109" s="209"/>
      <c r="AP109" s="209"/>
      <c r="AQ109" s="208"/>
      <c r="AR109" s="210"/>
      <c r="AS109" s="209"/>
      <c r="AT109" s="208"/>
      <c r="AU109" s="550">
        <f t="shared" si="7"/>
        <v>0</v>
      </c>
      <c r="AV109" s="551"/>
      <c r="AW109" s="539">
        <f t="shared" si="8"/>
        <v>0</v>
      </c>
      <c r="AX109" s="540"/>
      <c r="AY109" s="541"/>
      <c r="AZ109" s="542"/>
      <c r="BA109" s="542"/>
      <c r="BB109" s="542"/>
      <c r="BC109" s="542"/>
      <c r="BD109" s="543"/>
    </row>
    <row r="110" spans="2:56" ht="40" customHeight="1">
      <c r="B110" s="211">
        <f t="shared" si="9"/>
        <v>97</v>
      </c>
      <c r="C110" s="535"/>
      <c r="D110" s="536"/>
      <c r="E110" s="537"/>
      <c r="F110" s="538"/>
      <c r="G110" s="544"/>
      <c r="H110" s="545"/>
      <c r="I110" s="545"/>
      <c r="J110" s="545"/>
      <c r="K110" s="546"/>
      <c r="L110" s="547"/>
      <c r="M110" s="548"/>
      <c r="N110" s="548"/>
      <c r="O110" s="549"/>
      <c r="P110" s="210"/>
      <c r="Q110" s="209"/>
      <c r="R110" s="209"/>
      <c r="S110" s="209"/>
      <c r="T110" s="209"/>
      <c r="U110" s="209"/>
      <c r="V110" s="208"/>
      <c r="W110" s="210"/>
      <c r="X110" s="209"/>
      <c r="Y110" s="209"/>
      <c r="Z110" s="209"/>
      <c r="AA110" s="209"/>
      <c r="AB110" s="209"/>
      <c r="AC110" s="208"/>
      <c r="AD110" s="210"/>
      <c r="AE110" s="209"/>
      <c r="AF110" s="209"/>
      <c r="AG110" s="209"/>
      <c r="AH110" s="209"/>
      <c r="AI110" s="209"/>
      <c r="AJ110" s="208"/>
      <c r="AK110" s="210"/>
      <c r="AL110" s="209"/>
      <c r="AM110" s="209"/>
      <c r="AN110" s="209"/>
      <c r="AO110" s="209"/>
      <c r="AP110" s="209"/>
      <c r="AQ110" s="208"/>
      <c r="AR110" s="210"/>
      <c r="AS110" s="209"/>
      <c r="AT110" s="208"/>
      <c r="AU110" s="550">
        <f t="shared" ref="AU110:AU113" si="10">IF($AZ$3="４週",SUM(P110:AQ110),IF($AZ$3="暦月",SUM(P110:AT110),""))</f>
        <v>0</v>
      </c>
      <c r="AV110" s="551"/>
      <c r="AW110" s="539">
        <f t="shared" si="8"/>
        <v>0</v>
      </c>
      <c r="AX110" s="540"/>
      <c r="AY110" s="541"/>
      <c r="AZ110" s="542"/>
      <c r="BA110" s="542"/>
      <c r="BB110" s="542"/>
      <c r="BC110" s="542"/>
      <c r="BD110" s="543"/>
    </row>
    <row r="111" spans="2:56" ht="40" customHeight="1">
      <c r="B111" s="211">
        <f t="shared" si="9"/>
        <v>98</v>
      </c>
      <c r="C111" s="535"/>
      <c r="D111" s="536"/>
      <c r="E111" s="537"/>
      <c r="F111" s="538"/>
      <c r="G111" s="544"/>
      <c r="H111" s="545"/>
      <c r="I111" s="545"/>
      <c r="J111" s="545"/>
      <c r="K111" s="546"/>
      <c r="L111" s="547"/>
      <c r="M111" s="548"/>
      <c r="N111" s="548"/>
      <c r="O111" s="549"/>
      <c r="P111" s="210"/>
      <c r="Q111" s="209"/>
      <c r="R111" s="209"/>
      <c r="S111" s="209"/>
      <c r="T111" s="209"/>
      <c r="U111" s="209"/>
      <c r="V111" s="208"/>
      <c r="W111" s="210"/>
      <c r="X111" s="209"/>
      <c r="Y111" s="209"/>
      <c r="Z111" s="209"/>
      <c r="AA111" s="209"/>
      <c r="AB111" s="209"/>
      <c r="AC111" s="208"/>
      <c r="AD111" s="210"/>
      <c r="AE111" s="209"/>
      <c r="AF111" s="209"/>
      <c r="AG111" s="209"/>
      <c r="AH111" s="209"/>
      <c r="AI111" s="209"/>
      <c r="AJ111" s="208"/>
      <c r="AK111" s="210"/>
      <c r="AL111" s="209"/>
      <c r="AM111" s="209"/>
      <c r="AN111" s="209"/>
      <c r="AO111" s="209"/>
      <c r="AP111" s="209"/>
      <c r="AQ111" s="208"/>
      <c r="AR111" s="210"/>
      <c r="AS111" s="209"/>
      <c r="AT111" s="208"/>
      <c r="AU111" s="550">
        <f t="shared" si="10"/>
        <v>0</v>
      </c>
      <c r="AV111" s="551"/>
      <c r="AW111" s="539">
        <f t="shared" si="8"/>
        <v>0</v>
      </c>
      <c r="AX111" s="540"/>
      <c r="AY111" s="541"/>
      <c r="AZ111" s="542"/>
      <c r="BA111" s="542"/>
      <c r="BB111" s="542"/>
      <c r="BC111" s="542"/>
      <c r="BD111" s="543"/>
    </row>
    <row r="112" spans="2:56" ht="40" customHeight="1">
      <c r="B112" s="211">
        <f t="shared" si="9"/>
        <v>99</v>
      </c>
      <c r="C112" s="535"/>
      <c r="D112" s="536"/>
      <c r="E112" s="537"/>
      <c r="F112" s="538"/>
      <c r="G112" s="544"/>
      <c r="H112" s="545"/>
      <c r="I112" s="545"/>
      <c r="J112" s="545"/>
      <c r="K112" s="546"/>
      <c r="L112" s="547"/>
      <c r="M112" s="548"/>
      <c r="N112" s="548"/>
      <c r="O112" s="549"/>
      <c r="P112" s="210"/>
      <c r="Q112" s="209"/>
      <c r="R112" s="209"/>
      <c r="S112" s="209"/>
      <c r="T112" s="209"/>
      <c r="U112" s="209"/>
      <c r="V112" s="208"/>
      <c r="W112" s="210"/>
      <c r="X112" s="209"/>
      <c r="Y112" s="209"/>
      <c r="Z112" s="209"/>
      <c r="AA112" s="209"/>
      <c r="AB112" s="209"/>
      <c r="AC112" s="208"/>
      <c r="AD112" s="210"/>
      <c r="AE112" s="209"/>
      <c r="AF112" s="209"/>
      <c r="AG112" s="209"/>
      <c r="AH112" s="209"/>
      <c r="AI112" s="209"/>
      <c r="AJ112" s="208"/>
      <c r="AK112" s="210"/>
      <c r="AL112" s="209"/>
      <c r="AM112" s="209"/>
      <c r="AN112" s="209"/>
      <c r="AO112" s="209"/>
      <c r="AP112" s="209"/>
      <c r="AQ112" s="208"/>
      <c r="AR112" s="210"/>
      <c r="AS112" s="209"/>
      <c r="AT112" s="208"/>
      <c r="AU112" s="550">
        <f t="shared" si="10"/>
        <v>0</v>
      </c>
      <c r="AV112" s="551"/>
      <c r="AW112" s="539">
        <f t="shared" si="8"/>
        <v>0</v>
      </c>
      <c r="AX112" s="540"/>
      <c r="AY112" s="541"/>
      <c r="AZ112" s="542"/>
      <c r="BA112" s="542"/>
      <c r="BB112" s="542"/>
      <c r="BC112" s="542"/>
      <c r="BD112" s="543"/>
    </row>
    <row r="113" spans="2:56" ht="40" customHeight="1" thickBot="1">
      <c r="B113" s="207">
        <f t="shared" si="9"/>
        <v>100</v>
      </c>
      <c r="C113" s="518"/>
      <c r="D113" s="519"/>
      <c r="E113" s="520"/>
      <c r="F113" s="521"/>
      <c r="G113" s="522"/>
      <c r="H113" s="523"/>
      <c r="I113" s="523"/>
      <c r="J113" s="523"/>
      <c r="K113" s="524"/>
      <c r="L113" s="525"/>
      <c r="M113" s="526"/>
      <c r="N113" s="526"/>
      <c r="O113" s="527"/>
      <c r="P113" s="206"/>
      <c r="Q113" s="205"/>
      <c r="R113" s="205"/>
      <c r="S113" s="205"/>
      <c r="T113" s="205"/>
      <c r="U113" s="205"/>
      <c r="V113" s="204"/>
      <c r="W113" s="206"/>
      <c r="X113" s="205"/>
      <c r="Y113" s="205"/>
      <c r="Z113" s="205"/>
      <c r="AA113" s="205"/>
      <c r="AB113" s="205"/>
      <c r="AC113" s="204"/>
      <c r="AD113" s="206"/>
      <c r="AE113" s="205"/>
      <c r="AF113" s="205"/>
      <c r="AG113" s="205"/>
      <c r="AH113" s="205"/>
      <c r="AI113" s="205"/>
      <c r="AJ113" s="204"/>
      <c r="AK113" s="206"/>
      <c r="AL113" s="205"/>
      <c r="AM113" s="205"/>
      <c r="AN113" s="205"/>
      <c r="AO113" s="205"/>
      <c r="AP113" s="205"/>
      <c r="AQ113" s="204"/>
      <c r="AR113" s="206"/>
      <c r="AS113" s="205"/>
      <c r="AT113" s="204"/>
      <c r="AU113" s="528">
        <f t="shared" si="10"/>
        <v>0</v>
      </c>
      <c r="AV113" s="529"/>
      <c r="AW113" s="530">
        <f t="shared" si="8"/>
        <v>0</v>
      </c>
      <c r="AX113" s="531"/>
      <c r="AY113" s="532"/>
      <c r="AZ113" s="533"/>
      <c r="BA113" s="533"/>
      <c r="BB113" s="533"/>
      <c r="BC113" s="533"/>
      <c r="BD113" s="534"/>
    </row>
    <row r="114" spans="2:56" ht="20.25" customHeight="1">
      <c r="B114" s="28"/>
      <c r="C114" s="23"/>
      <c r="D114" s="231"/>
      <c r="E114" s="231"/>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9"/>
      <c r="AD114" s="28"/>
      <c r="AE114" s="28"/>
      <c r="AF114" s="28"/>
      <c r="AG114" s="28"/>
      <c r="AH114" s="28"/>
      <c r="AI114" s="28"/>
      <c r="AJ114" s="28"/>
      <c r="AK114" s="28"/>
      <c r="AL114" s="28"/>
      <c r="AM114" s="28"/>
      <c r="AN114" s="28"/>
      <c r="AO114" s="28"/>
      <c r="AP114" s="28"/>
      <c r="AQ114" s="28"/>
      <c r="AR114" s="28"/>
      <c r="AS114" s="28"/>
      <c r="AT114" s="28"/>
      <c r="AU114" s="28"/>
      <c r="AV114" s="28"/>
      <c r="AW114" s="28"/>
    </row>
    <row r="115" spans="2:56" ht="20.25" customHeight="1">
      <c r="B115" s="28" t="s">
        <v>66</v>
      </c>
      <c r="C115" s="28"/>
      <c r="D115" s="28"/>
      <c r="E115" s="28"/>
      <c r="F115" s="28"/>
      <c r="G115" s="28"/>
      <c r="H115" s="28"/>
      <c r="I115" s="28"/>
      <c r="J115" s="28"/>
      <c r="K115" s="28"/>
      <c r="L115" s="29"/>
      <c r="M115" s="28"/>
      <c r="N115" s="28"/>
      <c r="O115" s="28"/>
      <c r="P115" s="28"/>
      <c r="Q115" s="28"/>
      <c r="R115" s="28"/>
      <c r="S115" s="28"/>
      <c r="T115" s="28" t="s">
        <v>67</v>
      </c>
      <c r="U115" s="28"/>
      <c r="V115" s="28"/>
      <c r="W115" s="28"/>
      <c r="X115" s="28"/>
      <c r="Y115" s="28"/>
      <c r="Z115" s="44"/>
    </row>
    <row r="116" spans="2:56" ht="20.25" customHeight="1">
      <c r="B116" s="28"/>
      <c r="C116" s="516" t="s">
        <v>68</v>
      </c>
      <c r="D116" s="516"/>
      <c r="E116" s="516" t="s">
        <v>69</v>
      </c>
      <c r="F116" s="516"/>
      <c r="G116" s="516"/>
      <c r="H116" s="516"/>
      <c r="I116" s="28"/>
      <c r="J116" s="517" t="s">
        <v>70</v>
      </c>
      <c r="K116" s="517"/>
      <c r="L116" s="517"/>
      <c r="M116" s="517"/>
      <c r="N116" s="28"/>
      <c r="O116" s="28"/>
      <c r="P116" s="45" t="s">
        <v>71</v>
      </c>
      <c r="Q116" s="45"/>
      <c r="R116" s="28"/>
      <c r="S116" s="28"/>
      <c r="T116" s="491" t="s">
        <v>72</v>
      </c>
      <c r="U116" s="493"/>
      <c r="V116" s="491" t="s">
        <v>73</v>
      </c>
      <c r="W116" s="492"/>
      <c r="X116" s="492"/>
      <c r="Y116" s="493"/>
      <c r="Z116" s="44"/>
    </row>
    <row r="117" spans="2:56" ht="20.25" customHeight="1">
      <c r="B117" s="28"/>
      <c r="C117" s="490"/>
      <c r="D117" s="490"/>
      <c r="E117" s="490" t="s">
        <v>74</v>
      </c>
      <c r="F117" s="490"/>
      <c r="G117" s="490" t="s">
        <v>75</v>
      </c>
      <c r="H117" s="490"/>
      <c r="I117" s="28"/>
      <c r="J117" s="490" t="s">
        <v>74</v>
      </c>
      <c r="K117" s="490"/>
      <c r="L117" s="490" t="s">
        <v>75</v>
      </c>
      <c r="M117" s="490"/>
      <c r="N117" s="28"/>
      <c r="O117" s="28"/>
      <c r="P117" s="45" t="s">
        <v>76</v>
      </c>
      <c r="Q117" s="45"/>
      <c r="R117" s="28"/>
      <c r="S117" s="28"/>
      <c r="T117" s="491" t="s">
        <v>57</v>
      </c>
      <c r="U117" s="493"/>
      <c r="V117" s="491" t="s">
        <v>77</v>
      </c>
      <c r="W117" s="492"/>
      <c r="X117" s="492"/>
      <c r="Y117" s="493"/>
      <c r="Z117" s="46"/>
    </row>
    <row r="118" spans="2:56" ht="20.25" customHeight="1">
      <c r="B118" s="28"/>
      <c r="C118" s="491" t="s">
        <v>57</v>
      </c>
      <c r="D118" s="493"/>
      <c r="E118" s="508">
        <f>SUMIFS($AU$14:$AV$113,$C$14:$D$113,"介護支援専門員",$E$14:$F$113,"A")</f>
        <v>0</v>
      </c>
      <c r="F118" s="509"/>
      <c r="G118" s="510">
        <f>SUMIFS($AW$14:$AX$113,$C$14:$D$113,"介護支援専門員",$E$14:$F$113,"A")</f>
        <v>0</v>
      </c>
      <c r="H118" s="511"/>
      <c r="I118" s="47"/>
      <c r="J118" s="512">
        <v>0</v>
      </c>
      <c r="K118" s="513"/>
      <c r="L118" s="512">
        <v>0</v>
      </c>
      <c r="M118" s="513"/>
      <c r="N118" s="47"/>
      <c r="O118" s="47"/>
      <c r="P118" s="512">
        <v>0</v>
      </c>
      <c r="Q118" s="513"/>
      <c r="R118" s="28"/>
      <c r="S118" s="28"/>
      <c r="T118" s="491" t="s">
        <v>78</v>
      </c>
      <c r="U118" s="493"/>
      <c r="V118" s="491" t="s">
        <v>79</v>
      </c>
      <c r="W118" s="492"/>
      <c r="X118" s="492"/>
      <c r="Y118" s="493"/>
      <c r="Z118" s="96"/>
    </row>
    <row r="119" spans="2:56" ht="20.25" customHeight="1">
      <c r="B119" s="28"/>
      <c r="C119" s="491" t="s">
        <v>78</v>
      </c>
      <c r="D119" s="493"/>
      <c r="E119" s="508">
        <f>SUMIFS($AU$14:$AV$113,$C$14:$D$113,"介護支援専門員",$E$14:$F$113,"B")</f>
        <v>0</v>
      </c>
      <c r="F119" s="509"/>
      <c r="G119" s="510">
        <f>SUMIFS($AW$14:$AX$113,$C$14:$D$113,"介護支援専門員",$E$14:$F$113,"B")</f>
        <v>0</v>
      </c>
      <c r="H119" s="511"/>
      <c r="I119" s="47"/>
      <c r="J119" s="512">
        <v>0</v>
      </c>
      <c r="K119" s="513"/>
      <c r="L119" s="512">
        <v>0</v>
      </c>
      <c r="M119" s="513"/>
      <c r="N119" s="47"/>
      <c r="O119" s="47"/>
      <c r="P119" s="512">
        <v>0</v>
      </c>
      <c r="Q119" s="513"/>
      <c r="R119" s="28"/>
      <c r="S119" s="28"/>
      <c r="T119" s="491" t="s">
        <v>64</v>
      </c>
      <c r="U119" s="493"/>
      <c r="V119" s="491" t="s">
        <v>80</v>
      </c>
      <c r="W119" s="492"/>
      <c r="X119" s="492"/>
      <c r="Y119" s="493"/>
      <c r="Z119" s="96"/>
    </row>
    <row r="120" spans="2:56" ht="20.25" customHeight="1">
      <c r="B120" s="28"/>
      <c r="C120" s="491" t="s">
        <v>64</v>
      </c>
      <c r="D120" s="493"/>
      <c r="E120" s="508">
        <f>SUMIFS($AU$14:$AV$113,$C$14:$D$113,"介護支援専門員",$E$14:$F$113,"C")</f>
        <v>0</v>
      </c>
      <c r="F120" s="509"/>
      <c r="G120" s="510">
        <f>SUMIFS($AW$14:$AX$113,$C$14:$D$113,"介護支援専門員",$E$14:$F$113,"C")</f>
        <v>0</v>
      </c>
      <c r="H120" s="511"/>
      <c r="I120" s="47"/>
      <c r="J120" s="512">
        <v>0</v>
      </c>
      <c r="K120" s="513"/>
      <c r="L120" s="514">
        <v>0</v>
      </c>
      <c r="M120" s="515"/>
      <c r="N120" s="47"/>
      <c r="O120" s="47"/>
      <c r="P120" s="508" t="s">
        <v>81</v>
      </c>
      <c r="Q120" s="509"/>
      <c r="R120" s="28"/>
      <c r="S120" s="28"/>
      <c r="T120" s="491" t="s">
        <v>82</v>
      </c>
      <c r="U120" s="493"/>
      <c r="V120" s="491" t="s">
        <v>83</v>
      </c>
      <c r="W120" s="492"/>
      <c r="X120" s="492"/>
      <c r="Y120" s="493"/>
      <c r="Z120" s="48"/>
    </row>
    <row r="121" spans="2:56" ht="20.25" customHeight="1">
      <c r="B121" s="28"/>
      <c r="C121" s="491" t="s">
        <v>82</v>
      </c>
      <c r="D121" s="493"/>
      <c r="E121" s="508">
        <f>SUMIFS($AU$14:$AV$113,$C$14:$D$113,"介護支援専門員",$E$14:$F$113,"D")</f>
        <v>0</v>
      </c>
      <c r="F121" s="509"/>
      <c r="G121" s="510">
        <f>SUMIFS($AW$14:$AX$113,$C$14:$D$113,"介護支援専門員",$E$14:$F$113,"D")</f>
        <v>0</v>
      </c>
      <c r="H121" s="511"/>
      <c r="I121" s="47"/>
      <c r="J121" s="512">
        <v>0</v>
      </c>
      <c r="K121" s="513"/>
      <c r="L121" s="514">
        <v>0</v>
      </c>
      <c r="M121" s="515"/>
      <c r="N121" s="47"/>
      <c r="O121" s="47"/>
      <c r="P121" s="508" t="s">
        <v>81</v>
      </c>
      <c r="Q121" s="509"/>
      <c r="R121" s="28"/>
      <c r="S121" s="28"/>
      <c r="T121" s="28"/>
      <c r="U121" s="505"/>
      <c r="V121" s="505"/>
      <c r="W121" s="506"/>
      <c r="X121" s="506"/>
      <c r="Y121" s="49"/>
      <c r="Z121" s="49"/>
    </row>
    <row r="122" spans="2:56" ht="20.25" customHeight="1">
      <c r="B122" s="28"/>
      <c r="C122" s="491" t="s">
        <v>84</v>
      </c>
      <c r="D122" s="493"/>
      <c r="E122" s="508">
        <f>SUM(E118:F121)</f>
        <v>0</v>
      </c>
      <c r="F122" s="509"/>
      <c r="G122" s="510">
        <f>SUM(G118:H121)</f>
        <v>0</v>
      </c>
      <c r="H122" s="511"/>
      <c r="I122" s="47"/>
      <c r="J122" s="508">
        <f>SUM(J118:K121)</f>
        <v>0</v>
      </c>
      <c r="K122" s="509"/>
      <c r="L122" s="508">
        <f>SUM(L118:M121)</f>
        <v>0</v>
      </c>
      <c r="M122" s="509"/>
      <c r="N122" s="47"/>
      <c r="O122" s="47"/>
      <c r="P122" s="508">
        <f>SUM(P118:Q119)</f>
        <v>0</v>
      </c>
      <c r="Q122" s="509"/>
      <c r="R122" s="28"/>
      <c r="S122" s="28"/>
      <c r="T122" s="28"/>
      <c r="U122" s="505"/>
      <c r="V122" s="505"/>
      <c r="W122" s="506"/>
      <c r="X122" s="506"/>
      <c r="Y122" s="50"/>
      <c r="Z122" s="50"/>
    </row>
    <row r="123" spans="2:56" ht="20.25" customHeight="1">
      <c r="B123" s="28"/>
      <c r="C123" s="28"/>
      <c r="D123" s="28"/>
      <c r="E123" s="28"/>
      <c r="F123" s="28"/>
      <c r="G123" s="28"/>
      <c r="H123" s="28"/>
      <c r="I123" s="28"/>
      <c r="J123" s="28"/>
      <c r="K123" s="28"/>
      <c r="L123" s="29"/>
      <c r="M123" s="28"/>
      <c r="N123" s="28"/>
      <c r="O123" s="28"/>
      <c r="P123" s="28"/>
      <c r="Q123" s="28"/>
      <c r="R123" s="28"/>
      <c r="S123" s="28"/>
      <c r="T123" s="28"/>
      <c r="U123" s="44"/>
      <c r="V123" s="44"/>
      <c r="W123" s="44"/>
      <c r="X123" s="44"/>
      <c r="Y123" s="44"/>
      <c r="Z123" s="44"/>
    </row>
    <row r="124" spans="2:56" ht="20.25" customHeight="1">
      <c r="B124" s="28"/>
      <c r="C124" s="29" t="s">
        <v>85</v>
      </c>
      <c r="D124" s="28"/>
      <c r="E124" s="28"/>
      <c r="F124" s="28"/>
      <c r="G124" s="28"/>
      <c r="H124" s="28"/>
      <c r="I124" s="51" t="s">
        <v>86</v>
      </c>
      <c r="J124" s="500" t="s">
        <v>87</v>
      </c>
      <c r="K124" s="501"/>
      <c r="L124" s="52"/>
      <c r="M124" s="51"/>
      <c r="N124" s="28"/>
      <c r="O124" s="28"/>
      <c r="P124" s="28"/>
      <c r="Q124" s="28"/>
      <c r="R124" s="28"/>
      <c r="S124" s="28"/>
      <c r="T124" s="28"/>
      <c r="U124" s="53"/>
      <c r="V124" s="44"/>
      <c r="W124" s="44"/>
      <c r="X124" s="44"/>
      <c r="Y124" s="44"/>
      <c r="Z124" s="44"/>
    </row>
    <row r="125" spans="2:56" ht="20.25" customHeight="1">
      <c r="B125" s="28"/>
      <c r="C125" s="28" t="s">
        <v>88</v>
      </c>
      <c r="D125" s="28"/>
      <c r="E125" s="28"/>
      <c r="F125" s="28"/>
      <c r="G125" s="28"/>
      <c r="H125" s="28" t="s">
        <v>89</v>
      </c>
      <c r="I125" s="28"/>
      <c r="J125" s="28"/>
      <c r="K125" s="28"/>
      <c r="L125" s="29"/>
      <c r="M125" s="28"/>
      <c r="N125" s="28"/>
      <c r="O125" s="28"/>
      <c r="P125" s="28"/>
      <c r="Q125" s="28"/>
      <c r="R125" s="28"/>
      <c r="S125" s="28"/>
      <c r="T125" s="28"/>
      <c r="U125" s="44"/>
      <c r="V125" s="44"/>
      <c r="W125" s="44"/>
      <c r="X125" s="44"/>
      <c r="Y125" s="44"/>
      <c r="Z125" s="44"/>
    </row>
    <row r="126" spans="2:56" ht="20.25" customHeight="1">
      <c r="B126" s="28"/>
      <c r="C126" s="28" t="str">
        <f>IF($J$124="週","対象時間数（週平均）","対象時間数（当月合計）")</f>
        <v>対象時間数（週平均）</v>
      </c>
      <c r="D126" s="28"/>
      <c r="E126" s="28"/>
      <c r="F126" s="28"/>
      <c r="G126" s="28"/>
      <c r="H126" s="28" t="str">
        <f>IF($J$124="週","週に勤務すべき時間数","当月に勤務すべき時間数")</f>
        <v>週に勤務すべき時間数</v>
      </c>
      <c r="I126" s="28"/>
      <c r="J126" s="28"/>
      <c r="K126" s="28"/>
      <c r="L126" s="29"/>
      <c r="M126" s="490" t="s">
        <v>90</v>
      </c>
      <c r="N126" s="490"/>
      <c r="O126" s="490"/>
      <c r="P126" s="490"/>
      <c r="Q126" s="28"/>
      <c r="R126" s="28"/>
      <c r="S126" s="28"/>
      <c r="T126" s="28"/>
      <c r="U126" s="44"/>
      <c r="V126" s="44"/>
      <c r="W126" s="44"/>
      <c r="X126" s="44"/>
      <c r="Y126" s="44"/>
      <c r="Z126" s="44"/>
    </row>
    <row r="127" spans="2:56" ht="20.25" customHeight="1">
      <c r="B127" s="28"/>
      <c r="C127" s="502">
        <f>IF($J$124="週",L122,J122)</f>
        <v>0</v>
      </c>
      <c r="D127" s="503"/>
      <c r="E127" s="503"/>
      <c r="F127" s="504"/>
      <c r="G127" s="95" t="s">
        <v>91</v>
      </c>
      <c r="H127" s="491">
        <f>IF($J$124="週",$AV$5,$AZ$5)</f>
        <v>40</v>
      </c>
      <c r="I127" s="492"/>
      <c r="J127" s="492"/>
      <c r="K127" s="493"/>
      <c r="L127" s="95" t="s">
        <v>92</v>
      </c>
      <c r="M127" s="494">
        <f>ROUNDDOWN(C127/H127,1)</f>
        <v>0</v>
      </c>
      <c r="N127" s="495"/>
      <c r="O127" s="495"/>
      <c r="P127" s="496"/>
      <c r="Q127" s="28"/>
      <c r="R127" s="28"/>
      <c r="S127" s="28"/>
      <c r="T127" s="28"/>
      <c r="U127" s="507"/>
      <c r="V127" s="507"/>
      <c r="W127" s="507"/>
      <c r="X127" s="507"/>
      <c r="Y127" s="96"/>
      <c r="Z127" s="44"/>
    </row>
    <row r="128" spans="2:56" ht="20.25" customHeight="1">
      <c r="B128" s="28"/>
      <c r="C128" s="28"/>
      <c r="D128" s="28"/>
      <c r="E128" s="28"/>
      <c r="F128" s="28"/>
      <c r="G128" s="28"/>
      <c r="H128" s="28"/>
      <c r="I128" s="28"/>
      <c r="J128" s="28"/>
      <c r="K128" s="28"/>
      <c r="L128" s="29"/>
      <c r="M128" s="28" t="s">
        <v>93</v>
      </c>
      <c r="N128" s="28"/>
      <c r="O128" s="28"/>
      <c r="P128" s="28"/>
      <c r="Q128" s="28"/>
      <c r="R128" s="28"/>
      <c r="S128" s="28"/>
      <c r="T128" s="28"/>
      <c r="U128" s="44"/>
      <c r="V128" s="44"/>
      <c r="W128" s="44"/>
      <c r="X128" s="44"/>
      <c r="Y128" s="44"/>
      <c r="Z128" s="44"/>
    </row>
    <row r="129" spans="2:58" ht="20.25" customHeight="1">
      <c r="B129" s="28"/>
      <c r="C129" s="28" t="s">
        <v>94</v>
      </c>
      <c r="D129" s="28"/>
      <c r="E129" s="28"/>
      <c r="F129" s="28"/>
      <c r="G129" s="28"/>
      <c r="H129" s="28"/>
      <c r="I129" s="28"/>
      <c r="J129" s="28"/>
      <c r="K129" s="28"/>
      <c r="L129" s="29"/>
      <c r="M129" s="28"/>
      <c r="N129" s="28"/>
      <c r="O129" s="28"/>
      <c r="P129" s="28"/>
      <c r="Q129" s="28"/>
      <c r="R129" s="28"/>
      <c r="S129" s="28"/>
      <c r="T129" s="28"/>
      <c r="U129" s="28"/>
      <c r="V129" s="54"/>
      <c r="W129" s="55"/>
      <c r="X129" s="55"/>
      <c r="Y129" s="28"/>
      <c r="Z129" s="28"/>
    </row>
    <row r="130" spans="2:58" ht="20.25" customHeight="1">
      <c r="B130" s="28"/>
      <c r="C130" s="28" t="s">
        <v>71</v>
      </c>
      <c r="D130" s="28"/>
      <c r="E130" s="28"/>
      <c r="F130" s="28"/>
      <c r="G130" s="28"/>
      <c r="H130" s="28"/>
      <c r="I130" s="28"/>
      <c r="J130" s="28"/>
      <c r="K130" s="28"/>
      <c r="L130" s="29"/>
      <c r="M130" s="95"/>
      <c r="N130" s="95"/>
      <c r="O130" s="95"/>
      <c r="P130" s="95"/>
      <c r="Q130" s="28"/>
      <c r="R130" s="28"/>
      <c r="S130" s="28"/>
      <c r="T130" s="28"/>
      <c r="U130" s="28"/>
      <c r="V130" s="54"/>
      <c r="W130" s="55"/>
      <c r="X130" s="55"/>
      <c r="Y130" s="28"/>
      <c r="Z130" s="28"/>
    </row>
    <row r="131" spans="2:58" ht="20.25" customHeight="1">
      <c r="B131" s="28"/>
      <c r="C131" s="28" t="s">
        <v>95</v>
      </c>
      <c r="D131" s="28"/>
      <c r="E131" s="28"/>
      <c r="F131" s="28"/>
      <c r="G131" s="28"/>
      <c r="H131" s="28" t="s">
        <v>96</v>
      </c>
      <c r="I131" s="28"/>
      <c r="J131" s="28"/>
      <c r="K131" s="28"/>
      <c r="L131" s="28"/>
      <c r="M131" s="490" t="s">
        <v>84</v>
      </c>
      <c r="N131" s="490"/>
      <c r="O131" s="490"/>
      <c r="P131" s="490"/>
      <c r="Q131" s="28"/>
      <c r="R131" s="28"/>
      <c r="S131" s="28"/>
      <c r="T131" s="28"/>
      <c r="U131" s="28"/>
      <c r="V131" s="54"/>
      <c r="W131" s="55"/>
      <c r="X131" s="55"/>
      <c r="Y131" s="28"/>
      <c r="Z131" s="28"/>
    </row>
    <row r="132" spans="2:58" ht="20.25" customHeight="1">
      <c r="B132" s="28"/>
      <c r="C132" s="491">
        <f>P122</f>
        <v>0</v>
      </c>
      <c r="D132" s="492"/>
      <c r="E132" s="492"/>
      <c r="F132" s="493"/>
      <c r="G132" s="95" t="s">
        <v>97</v>
      </c>
      <c r="H132" s="494">
        <f>M127</f>
        <v>0</v>
      </c>
      <c r="I132" s="495"/>
      <c r="J132" s="495"/>
      <c r="K132" s="496"/>
      <c r="L132" s="95" t="s">
        <v>92</v>
      </c>
      <c r="M132" s="497">
        <f>ROUNDDOWN(C132+H132,1)</f>
        <v>0</v>
      </c>
      <c r="N132" s="498"/>
      <c r="O132" s="498"/>
      <c r="P132" s="499"/>
      <c r="Q132" s="28"/>
      <c r="R132" s="28"/>
      <c r="S132" s="28"/>
      <c r="T132" s="28"/>
      <c r="U132" s="28"/>
      <c r="V132" s="54"/>
      <c r="W132" s="55"/>
      <c r="X132" s="55"/>
      <c r="Y132" s="28"/>
      <c r="Z132" s="28"/>
    </row>
    <row r="133" spans="2:58" ht="20.25" customHeight="1">
      <c r="B133" s="28"/>
      <c r="C133" s="28"/>
      <c r="D133" s="28"/>
      <c r="E133" s="28"/>
      <c r="F133" s="28"/>
      <c r="G133" s="28"/>
      <c r="H133" s="28"/>
      <c r="I133" s="28"/>
      <c r="J133" s="28"/>
      <c r="K133" s="28"/>
      <c r="L133" s="28"/>
      <c r="M133" s="28"/>
      <c r="N133" s="29"/>
      <c r="O133" s="28"/>
      <c r="P133" s="28"/>
      <c r="Q133" s="28"/>
      <c r="R133" s="28"/>
      <c r="S133" s="28"/>
      <c r="T133" s="28"/>
      <c r="U133" s="28"/>
      <c r="V133" s="54"/>
      <c r="W133" s="55"/>
      <c r="X133" s="55"/>
      <c r="Y133" s="28"/>
      <c r="Z133" s="28"/>
    </row>
    <row r="134" spans="2:58" ht="20.25" customHeight="1">
      <c r="C134" s="31"/>
      <c r="D134" s="31"/>
      <c r="T134" s="31"/>
      <c r="AJ134" s="59"/>
      <c r="AK134" s="60"/>
      <c r="AL134" s="60"/>
      <c r="BE134" s="60"/>
    </row>
    <row r="135" spans="2:58" ht="20.25" customHeight="1">
      <c r="C135" s="31"/>
      <c r="D135" s="31"/>
      <c r="U135" s="31"/>
      <c r="AK135" s="59"/>
      <c r="AL135" s="60"/>
      <c r="AM135" s="60"/>
      <c r="BF135" s="60"/>
    </row>
    <row r="136" spans="2:58" ht="20.25" customHeight="1">
      <c r="D136" s="31"/>
      <c r="U136" s="31"/>
      <c r="AK136" s="59"/>
      <c r="AL136" s="60"/>
      <c r="AM136" s="60"/>
      <c r="BF136" s="60"/>
    </row>
    <row r="137" spans="2:58" ht="20.25" customHeight="1">
      <c r="C137" s="31"/>
      <c r="D137" s="31"/>
      <c r="U137" s="31"/>
      <c r="AK137" s="59"/>
      <c r="AL137" s="60"/>
      <c r="AM137" s="60"/>
      <c r="BF137" s="60"/>
    </row>
    <row r="138" spans="2:58" ht="20.25" customHeight="1">
      <c r="C138" s="59"/>
      <c r="D138" s="59"/>
      <c r="E138" s="59"/>
      <c r="F138" s="59"/>
      <c r="G138" s="59"/>
      <c r="H138" s="59"/>
      <c r="I138" s="59"/>
      <c r="J138" s="59"/>
      <c r="K138" s="59"/>
      <c r="L138" s="59"/>
      <c r="M138" s="59"/>
      <c r="N138" s="59"/>
      <c r="O138" s="59"/>
      <c r="P138" s="59"/>
      <c r="Q138" s="59"/>
      <c r="R138" s="59"/>
      <c r="S138" s="59"/>
      <c r="T138" s="59"/>
      <c r="U138" s="60"/>
      <c r="V138" s="60"/>
      <c r="W138" s="59"/>
      <c r="X138" s="59"/>
      <c r="Y138" s="59"/>
      <c r="Z138" s="59"/>
      <c r="AA138" s="59"/>
      <c r="AB138" s="59"/>
      <c r="AC138" s="59"/>
      <c r="AD138" s="59"/>
      <c r="AE138" s="59"/>
      <c r="AF138" s="59"/>
      <c r="AG138" s="59"/>
      <c r="AH138" s="59"/>
      <c r="AI138" s="59"/>
      <c r="AJ138" s="59"/>
      <c r="AK138" s="59"/>
      <c r="AL138" s="60"/>
      <c r="AM138" s="60"/>
      <c r="BF138" s="60"/>
    </row>
    <row r="139" spans="2:58" ht="20.25" customHeight="1">
      <c r="C139" s="59"/>
      <c r="D139" s="59"/>
      <c r="E139" s="59"/>
      <c r="F139" s="59"/>
      <c r="G139" s="59"/>
      <c r="H139" s="59"/>
      <c r="I139" s="59"/>
      <c r="J139" s="59"/>
      <c r="K139" s="59"/>
      <c r="L139" s="59"/>
      <c r="M139" s="59"/>
      <c r="N139" s="59"/>
      <c r="O139" s="59"/>
      <c r="P139" s="59"/>
      <c r="Q139" s="59"/>
      <c r="R139" s="59"/>
      <c r="S139" s="59"/>
      <c r="T139" s="59"/>
      <c r="U139" s="60"/>
      <c r="V139" s="60"/>
      <c r="W139" s="59"/>
      <c r="X139" s="59"/>
      <c r="Y139" s="59"/>
      <c r="Z139" s="59"/>
      <c r="AA139" s="59"/>
      <c r="AB139" s="59"/>
      <c r="AC139" s="59"/>
      <c r="AD139" s="59"/>
      <c r="AE139" s="59"/>
      <c r="AF139" s="59"/>
      <c r="AG139" s="59"/>
      <c r="AH139" s="59"/>
      <c r="AI139" s="59"/>
      <c r="AJ139" s="59"/>
      <c r="AK139" s="59"/>
      <c r="AL139" s="60"/>
      <c r="AM139" s="60"/>
      <c r="BF139" s="60"/>
    </row>
  </sheetData>
  <sheetProtection insertRows="0"/>
  <mergeCells count="786">
    <mergeCell ref="E110:F110"/>
    <mergeCell ref="AU106:AV106"/>
    <mergeCell ref="AW106:AX106"/>
    <mergeCell ref="AY112:BD112"/>
    <mergeCell ref="C112:D112"/>
    <mergeCell ref="E112:F112"/>
    <mergeCell ref="G112:K112"/>
    <mergeCell ref="L112:O112"/>
    <mergeCell ref="AU112:AV112"/>
    <mergeCell ref="AW112:AX112"/>
    <mergeCell ref="AW109:AX109"/>
    <mergeCell ref="AY109:BD109"/>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0:D110"/>
    <mergeCell ref="AY108:BD108"/>
    <mergeCell ref="C109:D109"/>
    <mergeCell ref="E109:F109"/>
    <mergeCell ref="G109:K109"/>
    <mergeCell ref="L109:O109"/>
    <mergeCell ref="AU109:AV109"/>
    <mergeCell ref="AY106:BD106"/>
    <mergeCell ref="C107:D107"/>
    <mergeCell ref="E107:F107"/>
    <mergeCell ref="G107:K107"/>
    <mergeCell ref="L107:O107"/>
    <mergeCell ref="AU107:AV107"/>
    <mergeCell ref="AW107:AX107"/>
    <mergeCell ref="AY107:BD107"/>
    <mergeCell ref="C106:D106"/>
    <mergeCell ref="E106:F106"/>
    <mergeCell ref="C108:D108"/>
    <mergeCell ref="E108:F108"/>
    <mergeCell ref="G108:K108"/>
    <mergeCell ref="L108:O108"/>
    <mergeCell ref="AU108:AV108"/>
    <mergeCell ref="AW108:AX108"/>
    <mergeCell ref="G106:K106"/>
    <mergeCell ref="L106:O106"/>
    <mergeCell ref="AW105:AX105"/>
    <mergeCell ref="AY105:BD105"/>
    <mergeCell ref="C104:D104"/>
    <mergeCell ref="E104:F104"/>
    <mergeCell ref="G104:K104"/>
    <mergeCell ref="L104:O104"/>
    <mergeCell ref="AU104:AV104"/>
    <mergeCell ref="AW104:AX104"/>
    <mergeCell ref="G102:K102"/>
    <mergeCell ref="L102:O102"/>
    <mergeCell ref="AU102:AV102"/>
    <mergeCell ref="AW102:AX102"/>
    <mergeCell ref="AY104:BD104"/>
    <mergeCell ref="C105:D105"/>
    <mergeCell ref="E105:F105"/>
    <mergeCell ref="G105:K105"/>
    <mergeCell ref="L105:O105"/>
    <mergeCell ref="AU105:AV105"/>
    <mergeCell ref="AY102:BD102"/>
    <mergeCell ref="C103:D103"/>
    <mergeCell ref="E103:F103"/>
    <mergeCell ref="G103:K103"/>
    <mergeCell ref="L103:O103"/>
    <mergeCell ref="AU103:AV103"/>
    <mergeCell ref="AW103:AX103"/>
    <mergeCell ref="AY103:BD103"/>
    <mergeCell ref="C102:D102"/>
    <mergeCell ref="E102:F102"/>
    <mergeCell ref="AW101:AX101"/>
    <mergeCell ref="AY101:BD101"/>
    <mergeCell ref="C100:D100"/>
    <mergeCell ref="E100:F100"/>
    <mergeCell ref="G100:K100"/>
    <mergeCell ref="L100:O100"/>
    <mergeCell ref="AU100:AV100"/>
    <mergeCell ref="AW100:AX100"/>
    <mergeCell ref="G98:K98"/>
    <mergeCell ref="L98:O98"/>
    <mergeCell ref="AU98:AV98"/>
    <mergeCell ref="AW98:AX98"/>
    <mergeCell ref="AY100:BD100"/>
    <mergeCell ref="C101:D101"/>
    <mergeCell ref="E101:F101"/>
    <mergeCell ref="G101:K101"/>
    <mergeCell ref="L101:O101"/>
    <mergeCell ref="AU101:AV101"/>
    <mergeCell ref="AY98:BD98"/>
    <mergeCell ref="C99:D99"/>
    <mergeCell ref="E99:F99"/>
    <mergeCell ref="G99:K99"/>
    <mergeCell ref="L99:O99"/>
    <mergeCell ref="AU99:AV99"/>
    <mergeCell ref="AW99:AX99"/>
    <mergeCell ref="AY99:BD99"/>
    <mergeCell ref="C98:D98"/>
    <mergeCell ref="E98:F98"/>
    <mergeCell ref="AW97:AX97"/>
    <mergeCell ref="AY97:BD97"/>
    <mergeCell ref="C96:D96"/>
    <mergeCell ref="E96:F96"/>
    <mergeCell ref="G96:K96"/>
    <mergeCell ref="L96:O96"/>
    <mergeCell ref="AU96:AV96"/>
    <mergeCell ref="AW96:AX96"/>
    <mergeCell ref="G94:K94"/>
    <mergeCell ref="L94:O94"/>
    <mergeCell ref="AU94:AV94"/>
    <mergeCell ref="AW94:AX94"/>
    <mergeCell ref="AY96:BD96"/>
    <mergeCell ref="C97:D97"/>
    <mergeCell ref="E97:F97"/>
    <mergeCell ref="G97:K97"/>
    <mergeCell ref="L97:O97"/>
    <mergeCell ref="AU97:AV97"/>
    <mergeCell ref="AY94:BD94"/>
    <mergeCell ref="C95:D95"/>
    <mergeCell ref="E95:F95"/>
    <mergeCell ref="G95:K95"/>
    <mergeCell ref="L95:O95"/>
    <mergeCell ref="AU95:AV95"/>
    <mergeCell ref="AW95:AX95"/>
    <mergeCell ref="AY95:BD95"/>
    <mergeCell ref="C94:D94"/>
    <mergeCell ref="E94:F94"/>
    <mergeCell ref="AW93:AX93"/>
    <mergeCell ref="AY93:BD93"/>
    <mergeCell ref="C92:D92"/>
    <mergeCell ref="E92:F92"/>
    <mergeCell ref="G92:K92"/>
    <mergeCell ref="L92:O92"/>
    <mergeCell ref="AU92:AV92"/>
    <mergeCell ref="AW92:AX92"/>
    <mergeCell ref="G90:K90"/>
    <mergeCell ref="L90:O90"/>
    <mergeCell ref="AU90:AV90"/>
    <mergeCell ref="AW90:AX90"/>
    <mergeCell ref="AY92:BD92"/>
    <mergeCell ref="C93:D93"/>
    <mergeCell ref="E93:F93"/>
    <mergeCell ref="G93:K93"/>
    <mergeCell ref="L93:O93"/>
    <mergeCell ref="AU93:AV93"/>
    <mergeCell ref="AY90:BD90"/>
    <mergeCell ref="C91:D91"/>
    <mergeCell ref="E91:F91"/>
    <mergeCell ref="G91:K91"/>
    <mergeCell ref="L91:O91"/>
    <mergeCell ref="AU91:AV91"/>
    <mergeCell ref="AW91:AX91"/>
    <mergeCell ref="AY91:BD91"/>
    <mergeCell ref="C90:D90"/>
    <mergeCell ref="E90:F90"/>
    <mergeCell ref="AW89:AX89"/>
    <mergeCell ref="AY89:BD89"/>
    <mergeCell ref="C88:D88"/>
    <mergeCell ref="E88:F88"/>
    <mergeCell ref="G88:K88"/>
    <mergeCell ref="L88:O88"/>
    <mergeCell ref="AU88:AV88"/>
    <mergeCell ref="AW88:AX88"/>
    <mergeCell ref="G86:K86"/>
    <mergeCell ref="L86:O86"/>
    <mergeCell ref="AU86:AV86"/>
    <mergeCell ref="AW86:AX86"/>
    <mergeCell ref="AY88:BD88"/>
    <mergeCell ref="C89:D89"/>
    <mergeCell ref="E89:F89"/>
    <mergeCell ref="G89:K89"/>
    <mergeCell ref="L89:O89"/>
    <mergeCell ref="AU89:AV89"/>
    <mergeCell ref="AY86:BD86"/>
    <mergeCell ref="C87:D87"/>
    <mergeCell ref="E87:F87"/>
    <mergeCell ref="G87:K87"/>
    <mergeCell ref="L87:O87"/>
    <mergeCell ref="AU87:AV87"/>
    <mergeCell ref="AW87:AX87"/>
    <mergeCell ref="AY87:BD87"/>
    <mergeCell ref="C86:D86"/>
    <mergeCell ref="E86:F86"/>
    <mergeCell ref="AW85:AX85"/>
    <mergeCell ref="AY85:BD85"/>
    <mergeCell ref="C84:D84"/>
    <mergeCell ref="E84:F84"/>
    <mergeCell ref="G84:K84"/>
    <mergeCell ref="L84:O84"/>
    <mergeCell ref="AU84:AV84"/>
    <mergeCell ref="AW84:AX84"/>
    <mergeCell ref="G82:K82"/>
    <mergeCell ref="L82:O82"/>
    <mergeCell ref="AU82:AV82"/>
    <mergeCell ref="AW82:AX82"/>
    <mergeCell ref="AY84:BD84"/>
    <mergeCell ref="C85:D85"/>
    <mergeCell ref="E85:F85"/>
    <mergeCell ref="G85:K85"/>
    <mergeCell ref="L85:O85"/>
    <mergeCell ref="AU85:AV85"/>
    <mergeCell ref="AY82:BD82"/>
    <mergeCell ref="C83:D83"/>
    <mergeCell ref="E83:F83"/>
    <mergeCell ref="G83:K83"/>
    <mergeCell ref="L83:O83"/>
    <mergeCell ref="AU83:AV83"/>
    <mergeCell ref="AW83:AX83"/>
    <mergeCell ref="AY83:BD83"/>
    <mergeCell ref="C82:D82"/>
    <mergeCell ref="E82:F82"/>
    <mergeCell ref="AW81:AX81"/>
    <mergeCell ref="AY81:BD81"/>
    <mergeCell ref="C80:D80"/>
    <mergeCell ref="E80:F80"/>
    <mergeCell ref="G80:K80"/>
    <mergeCell ref="L80:O80"/>
    <mergeCell ref="AU80:AV80"/>
    <mergeCell ref="AW80:AX80"/>
    <mergeCell ref="G78:K78"/>
    <mergeCell ref="L78:O78"/>
    <mergeCell ref="AU78:AV78"/>
    <mergeCell ref="AW78:AX78"/>
    <mergeCell ref="AY80:BD80"/>
    <mergeCell ref="C81:D81"/>
    <mergeCell ref="E81:F81"/>
    <mergeCell ref="G81:K81"/>
    <mergeCell ref="L81:O81"/>
    <mergeCell ref="AU81:AV81"/>
    <mergeCell ref="AY78:BD78"/>
    <mergeCell ref="C79:D79"/>
    <mergeCell ref="E79:F79"/>
    <mergeCell ref="G79:K79"/>
    <mergeCell ref="L79:O79"/>
    <mergeCell ref="AU79:AV79"/>
    <mergeCell ref="AW79:AX79"/>
    <mergeCell ref="AY79:BD79"/>
    <mergeCell ref="C78:D78"/>
    <mergeCell ref="E78:F78"/>
    <mergeCell ref="AW77:AX77"/>
    <mergeCell ref="AY77:BD77"/>
    <mergeCell ref="C76:D76"/>
    <mergeCell ref="E76:F76"/>
    <mergeCell ref="G76:K76"/>
    <mergeCell ref="L76:O76"/>
    <mergeCell ref="AU76:AV76"/>
    <mergeCell ref="AW76:AX76"/>
    <mergeCell ref="G74:K74"/>
    <mergeCell ref="L74:O74"/>
    <mergeCell ref="AU74:AV74"/>
    <mergeCell ref="AW74:AX74"/>
    <mergeCell ref="AY76:BD76"/>
    <mergeCell ref="C77:D77"/>
    <mergeCell ref="E77:F77"/>
    <mergeCell ref="G77:K77"/>
    <mergeCell ref="L77:O77"/>
    <mergeCell ref="AU77:AV77"/>
    <mergeCell ref="AY74:BD74"/>
    <mergeCell ref="C75:D75"/>
    <mergeCell ref="E75:F75"/>
    <mergeCell ref="G75:K75"/>
    <mergeCell ref="L75:O75"/>
    <mergeCell ref="AU75:AV75"/>
    <mergeCell ref="AW75:AX75"/>
    <mergeCell ref="AY75:BD75"/>
    <mergeCell ref="C74:D74"/>
    <mergeCell ref="E74:F74"/>
    <mergeCell ref="AW73:AX73"/>
    <mergeCell ref="AY73:BD73"/>
    <mergeCell ref="C72:D72"/>
    <mergeCell ref="E72:F72"/>
    <mergeCell ref="G72:K72"/>
    <mergeCell ref="L72:O72"/>
    <mergeCell ref="AU72:AV72"/>
    <mergeCell ref="AW72:AX72"/>
    <mergeCell ref="G70:K70"/>
    <mergeCell ref="L70:O70"/>
    <mergeCell ref="AU70:AV70"/>
    <mergeCell ref="AW70:AX70"/>
    <mergeCell ref="AY72:BD72"/>
    <mergeCell ref="C73:D73"/>
    <mergeCell ref="E73:F73"/>
    <mergeCell ref="G73:K73"/>
    <mergeCell ref="L73:O73"/>
    <mergeCell ref="AU73:AV73"/>
    <mergeCell ref="AY70:BD70"/>
    <mergeCell ref="C71:D71"/>
    <mergeCell ref="E71:F71"/>
    <mergeCell ref="G71:K71"/>
    <mergeCell ref="L71:O71"/>
    <mergeCell ref="AU71:AV71"/>
    <mergeCell ref="AW71:AX71"/>
    <mergeCell ref="AY71:BD71"/>
    <mergeCell ref="C70:D70"/>
    <mergeCell ref="E70:F70"/>
    <mergeCell ref="AW69:AX69"/>
    <mergeCell ref="AY69:BD69"/>
    <mergeCell ref="C68:D68"/>
    <mergeCell ref="E68:F68"/>
    <mergeCell ref="G68:K68"/>
    <mergeCell ref="L68:O68"/>
    <mergeCell ref="AU68:AV68"/>
    <mergeCell ref="AW68:AX68"/>
    <mergeCell ref="G66:K66"/>
    <mergeCell ref="L66:O66"/>
    <mergeCell ref="AU66:AV66"/>
    <mergeCell ref="AW66:AX66"/>
    <mergeCell ref="AY68:BD68"/>
    <mergeCell ref="C69:D69"/>
    <mergeCell ref="E69:F69"/>
    <mergeCell ref="G69:K69"/>
    <mergeCell ref="L69:O69"/>
    <mergeCell ref="AU69:AV69"/>
    <mergeCell ref="AY66:BD66"/>
    <mergeCell ref="C67:D67"/>
    <mergeCell ref="E67:F67"/>
    <mergeCell ref="G67:K67"/>
    <mergeCell ref="L67:O67"/>
    <mergeCell ref="AU67:AV67"/>
    <mergeCell ref="AW67:AX67"/>
    <mergeCell ref="AY67:BD67"/>
    <mergeCell ref="C66:D66"/>
    <mergeCell ref="E66:F66"/>
    <mergeCell ref="AW65:AX65"/>
    <mergeCell ref="AY65:BD65"/>
    <mergeCell ref="C64:D64"/>
    <mergeCell ref="E64:F64"/>
    <mergeCell ref="G64:K64"/>
    <mergeCell ref="L64:O64"/>
    <mergeCell ref="AU64:AV64"/>
    <mergeCell ref="AW64:AX64"/>
    <mergeCell ref="G62:K62"/>
    <mergeCell ref="L62:O62"/>
    <mergeCell ref="AU62:AV62"/>
    <mergeCell ref="AW62:AX62"/>
    <mergeCell ref="AY64:BD64"/>
    <mergeCell ref="C65:D65"/>
    <mergeCell ref="E65:F65"/>
    <mergeCell ref="G65:K65"/>
    <mergeCell ref="L65:O65"/>
    <mergeCell ref="AU65:AV65"/>
    <mergeCell ref="AY62:BD62"/>
    <mergeCell ref="C63:D63"/>
    <mergeCell ref="E63:F63"/>
    <mergeCell ref="G63:K63"/>
    <mergeCell ref="L63:O63"/>
    <mergeCell ref="AU63:AV63"/>
    <mergeCell ref="AW63:AX63"/>
    <mergeCell ref="AY63:BD63"/>
    <mergeCell ref="C62:D62"/>
    <mergeCell ref="E62:F62"/>
    <mergeCell ref="AW61:AX61"/>
    <mergeCell ref="AY61:BD61"/>
    <mergeCell ref="C60:D60"/>
    <mergeCell ref="E60:F60"/>
    <mergeCell ref="G60:K60"/>
    <mergeCell ref="L60:O60"/>
    <mergeCell ref="AU60:AV60"/>
    <mergeCell ref="AW60:AX60"/>
    <mergeCell ref="G58:K58"/>
    <mergeCell ref="L58:O58"/>
    <mergeCell ref="AU58:AV58"/>
    <mergeCell ref="AW58:AX58"/>
    <mergeCell ref="AY60:BD60"/>
    <mergeCell ref="C61:D61"/>
    <mergeCell ref="E61:F61"/>
    <mergeCell ref="G61:K61"/>
    <mergeCell ref="L61:O61"/>
    <mergeCell ref="AU61:AV61"/>
    <mergeCell ref="AY58:BD58"/>
    <mergeCell ref="C59:D59"/>
    <mergeCell ref="E59:F59"/>
    <mergeCell ref="G59:K59"/>
    <mergeCell ref="L59:O59"/>
    <mergeCell ref="AU59:AV59"/>
    <mergeCell ref="AW59:AX59"/>
    <mergeCell ref="AY59:BD59"/>
    <mergeCell ref="C58:D58"/>
    <mergeCell ref="E58:F58"/>
    <mergeCell ref="AW57:AX57"/>
    <mergeCell ref="AY57:BD57"/>
    <mergeCell ref="C56:D56"/>
    <mergeCell ref="E56:F56"/>
    <mergeCell ref="G56:K56"/>
    <mergeCell ref="L56:O56"/>
    <mergeCell ref="AU56:AV56"/>
    <mergeCell ref="AW56:AX56"/>
    <mergeCell ref="G54:K54"/>
    <mergeCell ref="L54:O54"/>
    <mergeCell ref="AU54:AV54"/>
    <mergeCell ref="AW54:AX54"/>
    <mergeCell ref="AY56:BD56"/>
    <mergeCell ref="C57:D57"/>
    <mergeCell ref="E57:F57"/>
    <mergeCell ref="G57:K57"/>
    <mergeCell ref="L57:O57"/>
    <mergeCell ref="AU57:AV57"/>
    <mergeCell ref="AY54:BD54"/>
    <mergeCell ref="C55:D55"/>
    <mergeCell ref="E55:F55"/>
    <mergeCell ref="G55:K55"/>
    <mergeCell ref="L55:O55"/>
    <mergeCell ref="AU55:AV55"/>
    <mergeCell ref="AW55:AX55"/>
    <mergeCell ref="AY55:BD55"/>
    <mergeCell ref="C54:D54"/>
    <mergeCell ref="E54:F54"/>
    <mergeCell ref="AW53:AX53"/>
    <mergeCell ref="AY53:BD53"/>
    <mergeCell ref="C52:D52"/>
    <mergeCell ref="E52:F52"/>
    <mergeCell ref="G52:K52"/>
    <mergeCell ref="L52:O52"/>
    <mergeCell ref="AU52:AV52"/>
    <mergeCell ref="AW52:AX52"/>
    <mergeCell ref="L50:O50"/>
    <mergeCell ref="AU50:AV50"/>
    <mergeCell ref="AW50:AX50"/>
    <mergeCell ref="AY52:BD52"/>
    <mergeCell ref="C53:D53"/>
    <mergeCell ref="E53:F53"/>
    <mergeCell ref="G53:K53"/>
    <mergeCell ref="L53:O53"/>
    <mergeCell ref="AU53:AV53"/>
    <mergeCell ref="AY50:BD50"/>
    <mergeCell ref="C51:D51"/>
    <mergeCell ref="E51:F51"/>
    <mergeCell ref="G51:K51"/>
    <mergeCell ref="L51:O51"/>
    <mergeCell ref="AU51:AV51"/>
    <mergeCell ref="AW51:AX51"/>
    <mergeCell ref="AY51:BD51"/>
    <mergeCell ref="C50:D50"/>
    <mergeCell ref="E50:F50"/>
    <mergeCell ref="AW49:AX49"/>
    <mergeCell ref="AY49:BD49"/>
    <mergeCell ref="C48:D48"/>
    <mergeCell ref="E48:F48"/>
    <mergeCell ref="G48:K48"/>
    <mergeCell ref="L48:O48"/>
    <mergeCell ref="AU48:AV48"/>
    <mergeCell ref="AW48:AX48"/>
    <mergeCell ref="G46:K46"/>
    <mergeCell ref="L46:O46"/>
    <mergeCell ref="AU46:AV46"/>
    <mergeCell ref="AW46:AX46"/>
    <mergeCell ref="AY48:BD48"/>
    <mergeCell ref="C49:D49"/>
    <mergeCell ref="E49:F49"/>
    <mergeCell ref="G49:K49"/>
    <mergeCell ref="L49:O49"/>
    <mergeCell ref="AU49:AV49"/>
    <mergeCell ref="AY46:BD46"/>
    <mergeCell ref="C47:D47"/>
    <mergeCell ref="E47:F47"/>
    <mergeCell ref="G47:K47"/>
    <mergeCell ref="L47:O47"/>
    <mergeCell ref="AU47:AV47"/>
    <mergeCell ref="AW47:AX47"/>
    <mergeCell ref="AY47:BD47"/>
    <mergeCell ref="C46:D46"/>
    <mergeCell ref="E46:F46"/>
    <mergeCell ref="AW45:AX45"/>
    <mergeCell ref="AY45:BD45"/>
    <mergeCell ref="C44:D44"/>
    <mergeCell ref="E44:F44"/>
    <mergeCell ref="G44:K44"/>
    <mergeCell ref="L44:O44"/>
    <mergeCell ref="AU44:AV44"/>
    <mergeCell ref="AW44:AX44"/>
    <mergeCell ref="AU42:AV42"/>
    <mergeCell ref="AW42:AX42"/>
    <mergeCell ref="AY44:BD44"/>
    <mergeCell ref="C45:D45"/>
    <mergeCell ref="E45:F45"/>
    <mergeCell ref="G45:K45"/>
    <mergeCell ref="L45:O45"/>
    <mergeCell ref="AU45:AV45"/>
    <mergeCell ref="AY42:BD42"/>
    <mergeCell ref="C43:D43"/>
    <mergeCell ref="E43:F43"/>
    <mergeCell ref="G43:K43"/>
    <mergeCell ref="L43:O43"/>
    <mergeCell ref="AU43:AV43"/>
    <mergeCell ref="AW43:AX43"/>
    <mergeCell ref="AY43:BD43"/>
    <mergeCell ref="AY40:BD40"/>
    <mergeCell ref="C41:D41"/>
    <mergeCell ref="E41:F41"/>
    <mergeCell ref="G41:K41"/>
    <mergeCell ref="L41:O41"/>
    <mergeCell ref="AU41:AV41"/>
    <mergeCell ref="C42:D42"/>
    <mergeCell ref="E42:F42"/>
    <mergeCell ref="AW41:AX41"/>
    <mergeCell ref="AY41:BD41"/>
    <mergeCell ref="C40:D40"/>
    <mergeCell ref="E40:F40"/>
    <mergeCell ref="G40:K40"/>
    <mergeCell ref="L40:O40"/>
    <mergeCell ref="AU40:AV40"/>
    <mergeCell ref="AW40:AX40"/>
    <mergeCell ref="AU36:AV36"/>
    <mergeCell ref="AW36:AX36"/>
    <mergeCell ref="AY38:BD38"/>
    <mergeCell ref="C39:D39"/>
    <mergeCell ref="E39:F39"/>
    <mergeCell ref="G39:K39"/>
    <mergeCell ref="L39:O39"/>
    <mergeCell ref="AU39:AV39"/>
    <mergeCell ref="AW39:AX39"/>
    <mergeCell ref="AY39:BD39"/>
    <mergeCell ref="AY36:BD36"/>
    <mergeCell ref="C37:D37"/>
    <mergeCell ref="E37:F37"/>
    <mergeCell ref="G37:K37"/>
    <mergeCell ref="L37:O37"/>
    <mergeCell ref="AU37:AV37"/>
    <mergeCell ref="AW37:AX37"/>
    <mergeCell ref="AY37:BD37"/>
    <mergeCell ref="C36:D36"/>
    <mergeCell ref="E36:F36"/>
    <mergeCell ref="G38:K38"/>
    <mergeCell ref="L38:O38"/>
    <mergeCell ref="AU38:AV38"/>
    <mergeCell ref="AW38:AX38"/>
    <mergeCell ref="AW33:AX33"/>
    <mergeCell ref="AU35:AV35"/>
    <mergeCell ref="AW35:AX35"/>
    <mergeCell ref="AY35:BD35"/>
    <mergeCell ref="C34:D34"/>
    <mergeCell ref="E34:F34"/>
    <mergeCell ref="G34:K34"/>
    <mergeCell ref="L34:O34"/>
    <mergeCell ref="AU34:AV34"/>
    <mergeCell ref="AW34:AX34"/>
    <mergeCell ref="C121:D121"/>
    <mergeCell ref="E121:F121"/>
    <mergeCell ref="G121:H121"/>
    <mergeCell ref="P121:Q121"/>
    <mergeCell ref="U121:V121"/>
    <mergeCell ref="C35:D35"/>
    <mergeCell ref="E35:F35"/>
    <mergeCell ref="G35:K35"/>
    <mergeCell ref="L35:O35"/>
    <mergeCell ref="J121:K121"/>
    <mergeCell ref="L121:M121"/>
    <mergeCell ref="G36:K36"/>
    <mergeCell ref="L36:O36"/>
    <mergeCell ref="C38:D38"/>
    <mergeCell ref="E38:F38"/>
    <mergeCell ref="J116:M116"/>
    <mergeCell ref="T116:U116"/>
    <mergeCell ref="V116:Y116"/>
    <mergeCell ref="V117:Y117"/>
    <mergeCell ref="J117:K117"/>
    <mergeCell ref="L117:M117"/>
    <mergeCell ref="G42:K42"/>
    <mergeCell ref="L42:O42"/>
    <mergeCell ref="G50:K50"/>
    <mergeCell ref="E120:F120"/>
    <mergeCell ref="G120:H120"/>
    <mergeCell ref="P120:Q120"/>
    <mergeCell ref="V120:Y120"/>
    <mergeCell ref="C119:D119"/>
    <mergeCell ref="J119:K119"/>
    <mergeCell ref="L119:M119"/>
    <mergeCell ref="T119:U119"/>
    <mergeCell ref="T120:U120"/>
    <mergeCell ref="J120:K120"/>
    <mergeCell ref="L120:M120"/>
    <mergeCell ref="L31:O31"/>
    <mergeCell ref="AU31:AV31"/>
    <mergeCell ref="T117:U117"/>
    <mergeCell ref="AY34:BD34"/>
    <mergeCell ref="C116:D117"/>
    <mergeCell ref="E116:H116"/>
    <mergeCell ref="E117:F117"/>
    <mergeCell ref="G117:H117"/>
    <mergeCell ref="C118:D118"/>
    <mergeCell ref="E118:F118"/>
    <mergeCell ref="G118:H118"/>
    <mergeCell ref="P118:Q118"/>
    <mergeCell ref="V118:Y118"/>
    <mergeCell ref="J118:K118"/>
    <mergeCell ref="L118:M118"/>
    <mergeCell ref="T118:U118"/>
    <mergeCell ref="AW31:AX31"/>
    <mergeCell ref="G32:K32"/>
    <mergeCell ref="L32:O32"/>
    <mergeCell ref="AU32:AV32"/>
    <mergeCell ref="AW32:AX32"/>
    <mergeCell ref="G33:K33"/>
    <mergeCell ref="L33:O33"/>
    <mergeCell ref="AU33:AV33"/>
    <mergeCell ref="C30:D30"/>
    <mergeCell ref="E30:F30"/>
    <mergeCell ref="G30:K30"/>
    <mergeCell ref="L30:O30"/>
    <mergeCell ref="AU30:AV30"/>
    <mergeCell ref="AW30:AX30"/>
    <mergeCell ref="AY30:BD30"/>
    <mergeCell ref="C113:D113"/>
    <mergeCell ref="E113:F113"/>
    <mergeCell ref="G113:K113"/>
    <mergeCell ref="L113:O113"/>
    <mergeCell ref="AU113:AV113"/>
    <mergeCell ref="AW113:AX113"/>
    <mergeCell ref="AY113:BD113"/>
    <mergeCell ref="C31:D31"/>
    <mergeCell ref="E31:F31"/>
    <mergeCell ref="AY31:BD31"/>
    <mergeCell ref="C32:D32"/>
    <mergeCell ref="E32:F32"/>
    <mergeCell ref="AY32:BD32"/>
    <mergeCell ref="C33:D33"/>
    <mergeCell ref="E33:F33"/>
    <mergeCell ref="AY33:BD33"/>
    <mergeCell ref="G31:K31"/>
    <mergeCell ref="AW29:AX29"/>
    <mergeCell ref="AY29:BD29"/>
    <mergeCell ref="C28:D28"/>
    <mergeCell ref="E28:F28"/>
    <mergeCell ref="G28:K28"/>
    <mergeCell ref="L28:O28"/>
    <mergeCell ref="AU28:AV28"/>
    <mergeCell ref="AW28:AX28"/>
    <mergeCell ref="G26:K26"/>
    <mergeCell ref="L26:O26"/>
    <mergeCell ref="AU26:AV26"/>
    <mergeCell ref="AW26:AX26"/>
    <mergeCell ref="AY28:BD28"/>
    <mergeCell ref="C29:D29"/>
    <mergeCell ref="E29:F29"/>
    <mergeCell ref="G29:K29"/>
    <mergeCell ref="L29:O29"/>
    <mergeCell ref="AU29:AV29"/>
    <mergeCell ref="AY26:BD26"/>
    <mergeCell ref="C27:D27"/>
    <mergeCell ref="E27:F27"/>
    <mergeCell ref="G27:K27"/>
    <mergeCell ref="L27:O27"/>
    <mergeCell ref="AU27:AV27"/>
    <mergeCell ref="AW27:AX27"/>
    <mergeCell ref="AY27:BD27"/>
    <mergeCell ref="C26:D26"/>
    <mergeCell ref="E26:F26"/>
    <mergeCell ref="AW25:AX25"/>
    <mergeCell ref="AY25:BD25"/>
    <mergeCell ref="C24:D24"/>
    <mergeCell ref="E24:F24"/>
    <mergeCell ref="G24:K24"/>
    <mergeCell ref="L24:O24"/>
    <mergeCell ref="AU24:AV24"/>
    <mergeCell ref="AW24:AX24"/>
    <mergeCell ref="G22:K22"/>
    <mergeCell ref="L22:O22"/>
    <mergeCell ref="AU22:AV22"/>
    <mergeCell ref="AW22:AX22"/>
    <mergeCell ref="AY24:BD24"/>
    <mergeCell ref="C25:D25"/>
    <mergeCell ref="E25:F25"/>
    <mergeCell ref="G25:K25"/>
    <mergeCell ref="L25:O25"/>
    <mergeCell ref="AU25:AV25"/>
    <mergeCell ref="AY22:BD22"/>
    <mergeCell ref="C23:D23"/>
    <mergeCell ref="E23:F23"/>
    <mergeCell ref="G23:K23"/>
    <mergeCell ref="L23:O23"/>
    <mergeCell ref="AU23:AV23"/>
    <mergeCell ref="AW23:AX23"/>
    <mergeCell ref="AY23:BD23"/>
    <mergeCell ref="C22:D22"/>
    <mergeCell ref="E22:F22"/>
    <mergeCell ref="AW21:AX21"/>
    <mergeCell ref="AY21:BD21"/>
    <mergeCell ref="C20:D20"/>
    <mergeCell ref="E20:F20"/>
    <mergeCell ref="G20:K20"/>
    <mergeCell ref="L20:O20"/>
    <mergeCell ref="AU20:AV20"/>
    <mergeCell ref="AW20:AX20"/>
    <mergeCell ref="G18:K18"/>
    <mergeCell ref="L18:O18"/>
    <mergeCell ref="AU18:AV18"/>
    <mergeCell ref="AW18:AX18"/>
    <mergeCell ref="AY20:BD20"/>
    <mergeCell ref="C21:D21"/>
    <mergeCell ref="E21:F21"/>
    <mergeCell ref="G21:K21"/>
    <mergeCell ref="L21:O21"/>
    <mergeCell ref="AU21:AV21"/>
    <mergeCell ref="AY18:BD18"/>
    <mergeCell ref="C19:D19"/>
    <mergeCell ref="E19:F19"/>
    <mergeCell ref="G19:K19"/>
    <mergeCell ref="L19:O19"/>
    <mergeCell ref="AU19:AV19"/>
    <mergeCell ref="AW19:AX19"/>
    <mergeCell ref="AY19:BD19"/>
    <mergeCell ref="C18:D18"/>
    <mergeCell ref="E18:F18"/>
    <mergeCell ref="AW17:AX17"/>
    <mergeCell ref="AY17:BD17"/>
    <mergeCell ref="C16:D16"/>
    <mergeCell ref="E16:F16"/>
    <mergeCell ref="G16:K16"/>
    <mergeCell ref="L16:O16"/>
    <mergeCell ref="AU16:AV16"/>
    <mergeCell ref="AW16:AX16"/>
    <mergeCell ref="G14:K14"/>
    <mergeCell ref="L14:O14"/>
    <mergeCell ref="AU14:AV14"/>
    <mergeCell ref="AW14:AX14"/>
    <mergeCell ref="AY16:BD16"/>
    <mergeCell ref="C17:D17"/>
    <mergeCell ref="E17:F17"/>
    <mergeCell ref="G17:K17"/>
    <mergeCell ref="L17:O17"/>
    <mergeCell ref="AU17:AV17"/>
    <mergeCell ref="AY14:BD14"/>
    <mergeCell ref="C15:D15"/>
    <mergeCell ref="E15:F15"/>
    <mergeCell ref="G15:K15"/>
    <mergeCell ref="L15:O15"/>
    <mergeCell ref="AU15:AV15"/>
    <mergeCell ref="AW15:AX15"/>
    <mergeCell ref="AY15:BD15"/>
    <mergeCell ref="C14:D14"/>
    <mergeCell ref="E14:F14"/>
    <mergeCell ref="B9:B13"/>
    <mergeCell ref="C9:D13"/>
    <mergeCell ref="E9:F13"/>
    <mergeCell ref="G9:K13"/>
    <mergeCell ref="L9:O13"/>
    <mergeCell ref="P9:AT9"/>
    <mergeCell ref="AZ6:BA6"/>
    <mergeCell ref="AU9:AV13"/>
    <mergeCell ref="AW9:AX13"/>
    <mergeCell ref="AY9:BD13"/>
    <mergeCell ref="P10:V10"/>
    <mergeCell ref="W10:AC10"/>
    <mergeCell ref="AD10:AJ10"/>
    <mergeCell ref="AK10:AQ10"/>
    <mergeCell ref="AR10:AT10"/>
    <mergeCell ref="AV5:AW5"/>
    <mergeCell ref="AZ5:BA5"/>
    <mergeCell ref="AZ7:BA7"/>
    <mergeCell ref="AM1:BA1"/>
    <mergeCell ref="U2:V2"/>
    <mergeCell ref="X2:Y2"/>
    <mergeCell ref="AB2:AC2"/>
    <mergeCell ref="AM2:BA2"/>
    <mergeCell ref="AZ3:BC3"/>
    <mergeCell ref="AZ4:BC4"/>
    <mergeCell ref="M131:P131"/>
    <mergeCell ref="C132:F132"/>
    <mergeCell ref="H132:K132"/>
    <mergeCell ref="M132:P132"/>
    <mergeCell ref="E119:F119"/>
    <mergeCell ref="G119:H119"/>
    <mergeCell ref="P119:Q119"/>
    <mergeCell ref="W122:X122"/>
    <mergeCell ref="J124:K124"/>
    <mergeCell ref="M126:P126"/>
    <mergeCell ref="C127:F127"/>
    <mergeCell ref="H127:K127"/>
    <mergeCell ref="M127:P127"/>
    <mergeCell ref="U127:X127"/>
    <mergeCell ref="W121:X121"/>
    <mergeCell ref="C122:D122"/>
    <mergeCell ref="E122:F122"/>
    <mergeCell ref="G122:H122"/>
    <mergeCell ref="J122:K122"/>
    <mergeCell ref="L122:M122"/>
    <mergeCell ref="P122:Q122"/>
    <mergeCell ref="U122:V122"/>
    <mergeCell ref="V119:Y119"/>
    <mergeCell ref="C120:D120"/>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3">
      <formula>INDIRECT(ADDRESS(ROW(),COLUMN()))=TRUNC(INDIRECT(ADDRESS(ROW(),COLUMN())))</formula>
    </cfRule>
  </conditionalFormatting>
  <dataValidations count="8">
    <dataValidation allowBlank="1" showInputMessage="1" showErrorMessage="1" error="入力可能範囲　32～40" sqref="AZ6" xr:uid="{00000000-0002-0000-0800-000000000000}"/>
    <dataValidation type="list" allowBlank="1" showInputMessage="1" sqref="E14:F113" xr:uid="{00000000-0002-0000-0800-000001000000}">
      <formula1>"A, B, C, D"</formula1>
    </dataValidation>
    <dataValidation type="list" allowBlank="1" showInputMessage="1" showErrorMessage="1" sqref="AZ4:BC4" xr:uid="{00000000-0002-0000-0800-000002000000}">
      <formula1>"予定,実績,予定・実績"</formula1>
    </dataValidation>
    <dataValidation type="list" errorStyle="warning" allowBlank="1" showInputMessage="1" error="リストにない場合のみ、入力してください。" sqref="G14:K113" xr:uid="{00000000-0002-0000-0800-000003000000}">
      <formula1>INDIRECT(C14)</formula1>
    </dataValidation>
    <dataValidation type="list" allowBlank="1" showInputMessage="1" sqref="C14:D113" xr:uid="{00000000-0002-0000-0800-000004000000}">
      <formula1>職種</formula1>
    </dataValidation>
    <dataValidation type="decimal" allowBlank="1" showInputMessage="1" showErrorMessage="1" error="入力可能範囲　32～40" sqref="AV5" xr:uid="{00000000-0002-0000-0800-000005000000}">
      <formula1>32</formula1>
      <formula2>40</formula2>
    </dataValidation>
    <dataValidation type="list" allowBlank="1" showInputMessage="1" showErrorMessage="1" sqref="J124:K124" xr:uid="{00000000-0002-0000-0800-000006000000}">
      <formula1>"週,暦月"</formula1>
    </dataValidation>
    <dataValidation type="list" allowBlank="1" showInputMessage="1" showErrorMessage="1" sqref="AZ3" xr:uid="{00000000-0002-0000-0800-000007000000}">
      <formula1>"４週,暦月"</formula1>
    </dataValidation>
  </dataValidations>
  <printOptions horizontalCentered="1"/>
  <pageMargins left="0.23622047244094499" right="0.23622047244094499" top="0.43307086614173201" bottom="0.27559055118110198" header="0.31496062992126" footer="0.31496062992126"/>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800-00000800000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Template/>
  <DocSecurity>0</DocSecurity>
  <ScaleCrop>false</ScaleCrop>
  <HeadingPairs>
    <vt:vector baseType="variant" size="2">
      <vt:variant>
        <vt:lpstr>ワークシート</vt:lpstr>
      </vt:variant>
      <vt:variant>
        <vt:i4>11</vt:i4>
      </vt:variant>
    </vt:vector>
  </HeadingPairs>
  <TitlesOfParts>
    <vt:vector baseType="lpstr" size="11">
      <vt:lpstr>居宅介護支援</vt:lpstr>
      <vt:lpstr>別紙3－2</vt:lpstr>
      <vt:lpstr>別紙１－１－２</vt:lpstr>
      <vt:lpstr>備考</vt:lpstr>
      <vt:lpstr>別紙36</vt:lpstr>
      <vt:lpstr>別紙36－2</vt:lpstr>
      <vt:lpstr>【記載例】居宅介護支援</vt:lpstr>
      <vt:lpstr>居宅介護支援（１枚版）</vt:lpstr>
      <vt:lpstr>居宅介護支援（100名）</vt:lpstr>
      <vt:lpstr>記入方法</vt:lpstr>
      <vt:lpstr>プルダウン・リスト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2026-03-26T04:30:55Z</cp:lastPrinted>
  <dcterms:created xsi:type="dcterms:W3CDTF">2021-03-18T00:21:41Z</dcterms:created>
  <dcterms:modified xsi:type="dcterms:W3CDTF">2026-03-26T04:43:01Z</dcterms:modified>
</cp:coreProperties>
</file>